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Контингент (32)" sheetId="1" r:id="rId1"/>
  </sheets>
  <calcPr calcId="0"/>
</workbook>
</file>

<file path=xl/calcChain.xml><?xml version="1.0" encoding="utf-8"?>
<calcChain xmlns="http://schemas.openxmlformats.org/spreadsheetml/2006/main">
  <c r="A2" i="1" l="1"/>
  <c r="W2" i="1"/>
  <c r="X2" i="1"/>
  <c r="A3" i="1"/>
  <c r="W3" i="1"/>
  <c r="X3" i="1"/>
  <c r="Z3" i="1"/>
  <c r="A4" i="1"/>
  <c r="W4" i="1"/>
  <c r="X4" i="1"/>
  <c r="Z4" i="1"/>
  <c r="A5" i="1"/>
  <c r="W5" i="1"/>
  <c r="X5" i="1"/>
  <c r="Z5" i="1"/>
  <c r="A6" i="1"/>
  <c r="W6" i="1"/>
  <c r="X6" i="1"/>
  <c r="Z6" i="1"/>
  <c r="A7" i="1"/>
  <c r="W7" i="1"/>
  <c r="X7" i="1"/>
  <c r="Z7" i="1"/>
  <c r="A8" i="1"/>
  <c r="W8" i="1"/>
  <c r="X8" i="1"/>
  <c r="A9" i="1"/>
  <c r="W9" i="1"/>
  <c r="X9" i="1"/>
  <c r="A10" i="1"/>
  <c r="W10" i="1"/>
  <c r="X10" i="1"/>
  <c r="A11" i="1"/>
  <c r="W11" i="1"/>
  <c r="X11" i="1"/>
  <c r="A12" i="1"/>
  <c r="W12" i="1"/>
  <c r="X12" i="1"/>
  <c r="A13" i="1"/>
  <c r="W13" i="1"/>
  <c r="X13" i="1"/>
  <c r="A14" i="1"/>
  <c r="W14" i="1"/>
  <c r="X14" i="1"/>
  <c r="A15" i="1"/>
  <c r="W15" i="1"/>
  <c r="X15" i="1"/>
  <c r="A16" i="1"/>
  <c r="W16" i="1"/>
  <c r="X16" i="1"/>
  <c r="A17" i="1"/>
  <c r="W17" i="1"/>
  <c r="X17" i="1"/>
  <c r="A18" i="1"/>
  <c r="W18" i="1"/>
  <c r="X18" i="1"/>
  <c r="A19" i="1"/>
  <c r="W19" i="1"/>
  <c r="X19" i="1"/>
  <c r="A20" i="1"/>
  <c r="W20" i="1"/>
  <c r="X20" i="1"/>
  <c r="A21" i="1"/>
  <c r="W21" i="1"/>
  <c r="X21" i="1"/>
  <c r="A22" i="1"/>
  <c r="W22" i="1"/>
  <c r="X22" i="1"/>
  <c r="A23" i="1"/>
  <c r="W23" i="1"/>
  <c r="X23" i="1"/>
  <c r="A24" i="1"/>
  <c r="W24" i="1"/>
  <c r="X24" i="1"/>
  <c r="Z24" i="1"/>
  <c r="A25" i="1"/>
  <c r="W25" i="1"/>
  <c r="X25" i="1"/>
  <c r="Z25" i="1"/>
  <c r="A26" i="1"/>
  <c r="W26" i="1"/>
  <c r="X26" i="1"/>
  <c r="Z26" i="1"/>
  <c r="A27" i="1"/>
  <c r="W27" i="1"/>
  <c r="X27" i="1"/>
  <c r="Z27" i="1"/>
  <c r="A28" i="1"/>
  <c r="W28" i="1"/>
  <c r="X28" i="1"/>
  <c r="Z28" i="1"/>
  <c r="A29" i="1"/>
  <c r="W29" i="1"/>
  <c r="X29" i="1"/>
  <c r="A30" i="1"/>
  <c r="W30" i="1"/>
  <c r="X30" i="1"/>
  <c r="A31" i="1"/>
  <c r="W31" i="1"/>
  <c r="X31" i="1"/>
  <c r="A32" i="1"/>
  <c r="W32" i="1"/>
  <c r="X32" i="1"/>
  <c r="A33" i="1"/>
  <c r="W33" i="1"/>
  <c r="X33" i="1"/>
  <c r="Z33" i="1"/>
  <c r="A34" i="1"/>
  <c r="W34" i="1"/>
  <c r="X34" i="1"/>
  <c r="Z34" i="1"/>
  <c r="A35" i="1"/>
  <c r="W35" i="1"/>
  <c r="X35" i="1"/>
  <c r="Z35" i="1"/>
  <c r="A36" i="1"/>
  <c r="W36" i="1"/>
  <c r="X36" i="1"/>
  <c r="A37" i="1"/>
  <c r="W37" i="1"/>
  <c r="X37" i="1"/>
  <c r="A38" i="1"/>
  <c r="W38" i="1"/>
  <c r="X38" i="1"/>
  <c r="A39" i="1"/>
  <c r="W39" i="1"/>
  <c r="X39" i="1"/>
  <c r="A40" i="1"/>
  <c r="W40" i="1"/>
  <c r="X40" i="1"/>
  <c r="A41" i="1"/>
  <c r="W41" i="1"/>
  <c r="X41" i="1"/>
  <c r="A42" i="1"/>
  <c r="W42" i="1"/>
  <c r="X42" i="1"/>
  <c r="A43" i="1"/>
  <c r="W43" i="1"/>
  <c r="X43" i="1"/>
  <c r="A44" i="1"/>
  <c r="W44" i="1"/>
  <c r="X44" i="1"/>
  <c r="A45" i="1"/>
  <c r="W45" i="1"/>
  <c r="X45" i="1"/>
  <c r="A46" i="1"/>
  <c r="W46" i="1"/>
  <c r="X46" i="1"/>
  <c r="A47" i="1"/>
  <c r="W47" i="1"/>
  <c r="X47" i="1"/>
  <c r="A48" i="1"/>
  <c r="W48" i="1"/>
  <c r="X48" i="1"/>
  <c r="A49" i="1"/>
  <c r="W49" i="1"/>
  <c r="X49" i="1"/>
  <c r="A50" i="1"/>
  <c r="W50" i="1"/>
  <c r="X50" i="1"/>
  <c r="A51" i="1"/>
  <c r="W51" i="1"/>
  <c r="X51" i="1"/>
  <c r="A52" i="1"/>
  <c r="W52" i="1"/>
  <c r="X52" i="1"/>
  <c r="A53" i="1"/>
  <c r="W53" i="1"/>
  <c r="X53" i="1"/>
  <c r="A54" i="1"/>
  <c r="W54" i="1"/>
  <c r="X54" i="1"/>
  <c r="A55" i="1"/>
  <c r="W55" i="1"/>
  <c r="X55" i="1"/>
  <c r="A56" i="1"/>
  <c r="W56" i="1"/>
  <c r="X56" i="1"/>
</calcChain>
</file>

<file path=xl/sharedStrings.xml><?xml version="1.0" encoding="utf-8"?>
<sst xmlns="http://schemas.openxmlformats.org/spreadsheetml/2006/main" count="2952" uniqueCount="453">
  <si>
    <t>ИИН</t>
  </si>
  <si>
    <t>Фамилия</t>
  </si>
  <si>
    <t>Имя</t>
  </si>
  <si>
    <t>Отчество</t>
  </si>
  <si>
    <t>Дата рождения</t>
  </si>
  <si>
    <t>Причина отсутствия ИИН [7194]</t>
  </si>
  <si>
    <t>Пол [206]</t>
  </si>
  <si>
    <t>Гражданство [6416]</t>
  </si>
  <si>
    <t>Национальность [210]</t>
  </si>
  <si>
    <t>Беженец [6636]</t>
  </si>
  <si>
    <t>Номер документа, удостоверяющего личность [6908]</t>
  </si>
  <si>
    <t>Дата выдачи документа, удостоверяющего личность [6910]</t>
  </si>
  <si>
    <t>Вложение (прикрепите скан копию документа, удостоверяющего личность: 1-я скан копия, страница с паспорта, где ФИО) [7276]</t>
  </si>
  <si>
    <t>Вложение (прикрепите скан копию документа, удостоверяющего личность: 2-я скан копия, страница с печатью пограничной службы) [7277]</t>
  </si>
  <si>
    <t>Кандас [6194]</t>
  </si>
  <si>
    <t>Законный представитель учащегося [7021]</t>
  </si>
  <si>
    <t>Работает [7009]</t>
  </si>
  <si>
    <t>Должность законного представителя [7010]</t>
  </si>
  <si>
    <t>Место работы законного представителя [7011]</t>
  </si>
  <si>
    <t>Заявление на принятие в ОО [application_work_eo]</t>
  </si>
  <si>
    <t>№ личного дела учащегося [7014]</t>
  </si>
  <si>
    <t>Дата создания личного дела [7015]</t>
  </si>
  <si>
    <t>Дата прибытия/зачисления [267]</t>
  </si>
  <si>
    <t>Номер приказа прибытия/зачисления [5672]</t>
  </si>
  <si>
    <t>Прибыл(-а) [266]</t>
  </si>
  <si>
    <t>Электронный адрес (Е-mail) [6915]</t>
  </si>
  <si>
    <t>Посещал дошкольные организации [5682]</t>
  </si>
  <si>
    <t>Параллель [207]</t>
  </si>
  <si>
    <t>Литера [6668]</t>
  </si>
  <si>
    <t>Класс-комплект [423]</t>
  </si>
  <si>
    <t>Совмещенный класс [6985]</t>
  </si>
  <si>
    <t>Учится в группе продленного дня [254]</t>
  </si>
  <si>
    <t>Язык обучения [209]</t>
  </si>
  <si>
    <t>Смена обучения [208]</t>
  </si>
  <si>
    <t>Форма обучения [5568]</t>
  </si>
  <si>
    <t>Обучается по обновленным учебным программам [6458]</t>
  </si>
  <si>
    <t>Учится в классе с вечерней формой обучения [263]</t>
  </si>
  <si>
    <t>Учащийся закреплен к ресурсному центру [6174]</t>
  </si>
  <si>
    <t>Наличие компьютерных/иных устройств дома [7214]</t>
  </si>
  <si>
    <t>Инвентарный номер [7239]</t>
  </si>
  <si>
    <t>Источник приобретения [7240]</t>
  </si>
  <si>
    <t>Год приобретения [7241]</t>
  </si>
  <si>
    <t>Дата изменения Наличия комп.устройств(обеспечен организацией) [7280]</t>
  </si>
  <si>
    <t>Наличие доступа к Интернету дома [7213]</t>
  </si>
  <si>
    <t>Обеспечен [7245]</t>
  </si>
  <si>
    <t>Серийный номер модема/роутера [7246]</t>
  </si>
  <si>
    <t>Ребенок , обучающийся на дому [5776]</t>
  </si>
  <si>
    <t>Диагноз [6982]</t>
  </si>
  <si>
    <t>Программа обучения [6983]</t>
  </si>
  <si>
    <t>Период индивидуального обучения [6984] / Период с [76518]</t>
  </si>
  <si>
    <t>Период индивидуального обучения [6984] / Период по [76519]</t>
  </si>
  <si>
    <t>Ребенок, обучающийся дистанционно [5777]</t>
  </si>
  <si>
    <t>Сведения об интернате [262]</t>
  </si>
  <si>
    <t>Сведения о подвозе [7049]</t>
  </si>
  <si>
    <t>Обеспечен комплектом учебников [7022]</t>
  </si>
  <si>
    <t>Охват горячим питанием [6641]</t>
  </si>
  <si>
    <t>Охват буфетным питанием [6642]</t>
  </si>
  <si>
    <t>Уровень успеваемости (годовая оценка) [247]</t>
  </si>
  <si>
    <t>Оставлен на повторный курс [5670]</t>
  </si>
  <si>
    <t>Освоение программы по дисциплинам естественно-математического цикла (годовые оценки) [5778] / Дисциплины [74990]</t>
  </si>
  <si>
    <t>Освоение программы по дисциплинам естественно-математического цикла (годовые оценки) [5778] / Оценка [74991]</t>
  </si>
  <si>
    <t>В классе углубленного изучения предметов [214]</t>
  </si>
  <si>
    <t>Изучаемый иностранный язык 1 [7019]</t>
  </si>
  <si>
    <t>Изучаемый иностранный язык 2 [7020]</t>
  </si>
  <si>
    <t>Изучает английский язык с первого класса [6337]</t>
  </si>
  <si>
    <t>Изучение предметов на иностранном языке [5596] / Язык обучения [74997]</t>
  </si>
  <si>
    <t>Изучение предметов на иностранном языке [5596] / Предметы [75072]</t>
  </si>
  <si>
    <t>Родной язык как самостоятельный предмет [255]</t>
  </si>
  <si>
    <t>Родные языки изучает факультативно или в кружках [270]</t>
  </si>
  <si>
    <t>Техника чтения в минуту [6758]</t>
  </si>
  <si>
    <t>Посещает кружки и секции в данной организации [7271] / Наименование кружков/секций [72711]</t>
  </si>
  <si>
    <t>Посещает кружки и секции в данной организации [7271] / Способ оплаты [72712]</t>
  </si>
  <si>
    <t>Посещает организации дополнительного образования для детей (внешкольные организации) [7270] / Наименование кружков/секций [72701]</t>
  </si>
  <si>
    <t>Посещает организации дополнительного образования для детей (внешкольные организации) [7270] / Способ оплаты [72702]</t>
  </si>
  <si>
    <t>Участие в соревнованиях, конкурсах и олимпиадах [6759] / Вид мероприятия [76308]</t>
  </si>
  <si>
    <t>Участие в соревнованиях, конкурсах и олимпиадах [6759] / Вид направления [76309]</t>
  </si>
  <si>
    <t>Участие в соревнованиях, конкурсах и олимпиадах [6759] / Уровень мероприятия [76310]</t>
  </si>
  <si>
    <t>Участие в соревнованиях, конкурсах и олимпиадах [6759] / Награда [76312]</t>
  </si>
  <si>
    <t>Участие в соревнованиях, конкурсах и олимпиадах [6759] / Дата участия [76663]</t>
  </si>
  <si>
    <t>Принял (-а) участие в мероприятиях в рамках реализации подпрограммы «Тәрбие және білім» программы «Рухани жаңғыру» [6760]</t>
  </si>
  <si>
    <t>Охвачен летним отдыхом [6957]</t>
  </si>
  <si>
    <t>Сведения о летнем отдыхе [6958] / Период  [76484]</t>
  </si>
  <si>
    <t>Сведения о летнем отдыхе [6958] / Питание [76485]</t>
  </si>
  <si>
    <t>Сведения о летнем отдыхе [6958] / Место прохождения [76486]</t>
  </si>
  <si>
    <t>Состоит на учете [6959]</t>
  </si>
  <si>
    <t>Состоит на внутришкольном учете [6428]</t>
  </si>
  <si>
    <t>С девиантным поведением [6960]</t>
  </si>
  <si>
    <t>Ребенок - сирота [251]</t>
  </si>
  <si>
    <t>Ребенок, оставшийся без попечения родителей [258]</t>
  </si>
  <si>
    <t>Сведения о здоровье [health_info_01] / Дата постановки на учет больного [patient_dt_beg]</t>
  </si>
  <si>
    <t>Сведения о здоровье [health_info_01] / Дата снятия с учета больного [patient_dt_end]</t>
  </si>
  <si>
    <t>Сведения о здоровье [health_info_01] / Вид заболевания [disease]</t>
  </si>
  <si>
    <t>Сведения о здоровье [health_info_01] / Медицинская организация ведущая диспансерное наблюдение [medical_organization]</t>
  </si>
  <si>
    <t>Сведения о здоровье [health_info_01] / Регион регистрации больного [patient_region]</t>
  </si>
  <si>
    <t>Инвалид [253]</t>
  </si>
  <si>
    <t>Дата установления инвалидности [7184]</t>
  </si>
  <si>
    <t>Медицинская карта [student_medical_card]</t>
  </si>
  <si>
    <t>Виды нарушений [5783]</t>
  </si>
  <si>
    <t>№ заключения ПМПК (до 18 лет)/ВКК (старше 18 лет) [6980]</t>
  </si>
  <si>
    <t>Дата заключения [6981]</t>
  </si>
  <si>
    <t>Охвачен занятиями физкультуры и спорта в специальных медицинских группах [6424]</t>
  </si>
  <si>
    <t>Посещает логопедический пункт [6314]</t>
  </si>
  <si>
    <t>Обучается  в специальных классах [5799]</t>
  </si>
  <si>
    <t>Получатель адресной социальной помощи [7064]</t>
  </si>
  <si>
    <t>Уровень прожиточного минимума [7285]</t>
  </si>
  <si>
    <t>Относится к категории граждан, которым оказывается финансовая и материальная помощь [6640]</t>
  </si>
  <si>
    <t>Претендент на награждение знаком «Алтын белгі» [6657]</t>
  </si>
  <si>
    <t>Подтвердил знак «Алтын белгі» [6656]</t>
  </si>
  <si>
    <t>Выпущен [5833]</t>
  </si>
  <si>
    <t>Аттестат о среднем образовании (Серия аттестата)/Аттестат об основном образовании (Серия аттестата) [5723]</t>
  </si>
  <si>
    <t>Аттестат о среднем образовании (Номер аттестата)/Аттестат об основном образовании (Номер аттестата) [5873]</t>
  </si>
  <si>
    <t>Аттестат о среднем образовании (Дата выдачи)/Аттестат об основном образовании (Дата выдачи) [5724]</t>
  </si>
  <si>
    <t>Лист ответов итоговой аттестации обучающихся 11 (12) класса [answer_sheet_final_11]</t>
  </si>
  <si>
    <t>Заявление на единое национальное тестирование [app_ent]</t>
  </si>
  <si>
    <t>Заявление на конкурс по присуждению образовательного гранта [app_grant]</t>
  </si>
  <si>
    <t>Сертификат единого национального тестирования [certificate_ent]</t>
  </si>
  <si>
    <t>Сертификата комплексного тестирования абитуриента [certificate_complex_test]</t>
  </si>
  <si>
    <t>Дата выбытия [269]</t>
  </si>
  <si>
    <t>Номер приказа выбытия [5673]</t>
  </si>
  <si>
    <t>Причина выбытия [268]</t>
  </si>
  <si>
    <t>Трудоустройство [5881]</t>
  </si>
  <si>
    <t>Страна выбытия [6776]</t>
  </si>
  <si>
    <t>Дата трудоустройства [employment_date]</t>
  </si>
  <si>
    <t>Профессия [employment_profession]</t>
  </si>
  <si>
    <t>Общий классификатор видов экономической деятельности [employment_oked]</t>
  </si>
  <si>
    <t>Форма собственности организации трудоустройства [employment_type_of_ownership]</t>
  </si>
  <si>
    <t>Учебный год [ed_year]</t>
  </si>
  <si>
    <t>Индивидуальный код тестирования [test_id]</t>
  </si>
  <si>
    <t>Серия свидетельства [svid_series]</t>
  </si>
  <si>
    <t>Номер свидетельства [svid_number]</t>
  </si>
  <si>
    <t>Дата выдачи свидетельства [svid_date]</t>
  </si>
  <si>
    <t>№ Приказа (грант) [grant_order_number]</t>
  </si>
  <si>
    <t>Дата приказа Приказа (грант) [grant_order_date]</t>
  </si>
  <si>
    <t>Номер и наименование ГОП (грант) [education_program]</t>
  </si>
  <si>
    <t>Наименование ВУЗа (грант) [university_name]</t>
  </si>
  <si>
    <t>Форма обучения (очная/очная сокращенная) [study_form]</t>
  </si>
  <si>
    <t>Квота и вид гранта [gtant_type]</t>
  </si>
  <si>
    <t>Сведения об ЕНТ [entinfo] / Номер сертификата [entinfo_number]</t>
  </si>
  <si>
    <t>Сведения об ЕНТ [entinfo] / Индивидуальный код тестируемого [entinfo_individual_code]</t>
  </si>
  <si>
    <t>Сведения об ЕНТ [entinfo] / Дата тестирования [entinfo_date]</t>
  </si>
  <si>
    <t>Сведения об ЕНТ [entinfo] / Год тестирования [entinfo_year]</t>
  </si>
  <si>
    <t>Сведения об ЕНТ [entinfo] / ЕНТ для участия в гранте/ платной основе [entinfo_period]</t>
  </si>
  <si>
    <t>Сведения об ЕНТ [entinfo] / Тип тестирования (Форма обучения) [entinfo_type]</t>
  </si>
  <si>
    <t>Сведения об ЕНТ [entinfo] / Количество предметов [is_change_cnt_subj]</t>
  </si>
  <si>
    <t>Сведения об ЕНТ [entinfo] / Язык сдачи тестирования [ent_lang]</t>
  </si>
  <si>
    <t>Сведения об ЕНТ [entinfo] / БИН ОО на момент сдачи ЕНТ [school_bin]</t>
  </si>
  <si>
    <t>Сведения об ЕНТ [entinfo] / ИД регионального центра тестирования [test_org_id]</t>
  </si>
  <si>
    <t>Количество набранных баллов по сертификату [score] / Номер сертификата [entinfo_number]</t>
  </si>
  <si>
    <t>Количество набранных баллов по сертификату [score] / Индивидуальный код тестируемого [entinfo_individual_code]</t>
  </si>
  <si>
    <t>Количество набранных баллов по сертификату [score] / Порядковый номер предметов/дисциплин [order]</t>
  </si>
  <si>
    <t>Количество набранных баллов по сертификату [score] / Тип предмета/дисциплины [subject_type]</t>
  </si>
  <si>
    <t>Количество набранных баллов по сертификату [score] / Наименование предмета/дисциплины [subject_id]</t>
  </si>
  <si>
    <t>Количество набранных баллов по сертификату [score] / Балл предмета/дисциплины [total_score]</t>
  </si>
  <si>
    <t>Количество набранных баллов по сертификату [score] / Язык сдачи предмета/дисциплины ЕНТ [lang_id]</t>
  </si>
  <si>
    <t>Количество набранных баллов по сертификату [score] / Дата сдачи ЕНТ [entinfo_date]</t>
  </si>
  <si>
    <t>Был творческий экзамен? [entinfo_creative]</t>
  </si>
  <si>
    <t>Номер и наименование творческого ГОП [edu_program_code]</t>
  </si>
  <si>
    <t>Тип тестирования (Форма обучения) [entinfo_type]</t>
  </si>
  <si>
    <t>Наименование ВУЗа, в котором сдан творческий экзамен [university_bin]</t>
  </si>
  <si>
    <t>Результат творческого экзамена [creative_exam] / Дата тестирования [date_exam]</t>
  </si>
  <si>
    <t>Результат творческого экзамена [creative_exam] / Порядковый номер творческих экзаменов [order]</t>
  </si>
  <si>
    <t>Результат творческого экзамена [creative_exam] / Наименование предмета/дисциплины [subject_id]</t>
  </si>
  <si>
    <t>Результат творческого экзамена [creative_exam] / Балл [ball]</t>
  </si>
  <si>
    <t>Был специальный экзамен? [entinfo_special]</t>
  </si>
  <si>
    <t>Результат специального экзамена [spec_exam] / Дата экзамена [date_exam]</t>
  </si>
  <si>
    <t>Результат специального экзамена [spec_exam] / Область специального экзамена [exam_area]</t>
  </si>
  <si>
    <t>Результат специального экзамена [spec_exam] / Допуск? [exam_result]</t>
  </si>
  <si>
    <t>Было тестирование по английскому языку? [entinfo_english]</t>
  </si>
  <si>
    <t>Результат экзамен по английскому языку [english_exam] / Дата тестирования [date_exam]</t>
  </si>
  <si>
    <t>Результат экзамен по английскому языку [english_exam] / Балл [ball]</t>
  </si>
  <si>
    <t>Дата тестирования ВОУД [voud_date]</t>
  </si>
  <si>
    <t>Результат тестирования ВОУД [voud_score]</t>
  </si>
  <si>
    <t>Наличие заявки с eGOV [7296]</t>
  </si>
  <si>
    <t>Табель [7181] / Дисциплины [71810]</t>
  </si>
  <si>
    <t>Табель [7181] / 1 четверть [71811]</t>
  </si>
  <si>
    <t>Табель [7181] / 2 четверть [71812]</t>
  </si>
  <si>
    <t>Табель [7181] / 1 полугодие [71813]</t>
  </si>
  <si>
    <t>Табель [7181] / 3 четверть [71814]</t>
  </si>
  <si>
    <t>Табель [7181] / 4 четверть [71815]</t>
  </si>
  <si>
    <t>Табель [7181] / 2 полугодие [71816]</t>
  </si>
  <si>
    <t>Табель [7181] / 1ый семестр [71817]</t>
  </si>
  <si>
    <t>Табель [7181] / 2ой семестр [71818]</t>
  </si>
  <si>
    <t>Табель [7181] / Годовая [71819]</t>
  </si>
  <si>
    <t>Табель [7181] / Учебный год [71820]</t>
  </si>
  <si>
    <t>Статус свидетельства грант [certificate_status_id]</t>
  </si>
  <si>
    <t>МУКАШОВ</t>
  </si>
  <si>
    <t>ДАНИЯЛ</t>
  </si>
  <si>
    <t>АСХАТОВИЧ</t>
  </si>
  <si>
    <t>мужской</t>
  </si>
  <si>
    <t>КАЗАХСТАН</t>
  </si>
  <si>
    <t>Казахи</t>
  </si>
  <si>
    <t>другого района (города) данной области</t>
  </si>
  <si>
    <t>1 год и меньше</t>
  </si>
  <si>
    <t>4 класс</t>
  </si>
  <si>
    <t>А</t>
  </si>
  <si>
    <t>Да</t>
  </si>
  <si>
    <t>русский</t>
  </si>
  <si>
    <t>очная</t>
  </si>
  <si>
    <t>нет</t>
  </si>
  <si>
    <t>смартфон</t>
  </si>
  <si>
    <t>Личный</t>
  </si>
  <si>
    <t>Нет</t>
  </si>
  <si>
    <t>[не нуждается]</t>
  </si>
  <si>
    <t>[самостоятельно добирается в школу]</t>
  </si>
  <si>
    <t>обеспечен данной школой</t>
  </si>
  <si>
    <t>3 - троечник</t>
  </si>
  <si>
    <t>Математика</t>
  </si>
  <si>
    <t>английский язык</t>
  </si>
  <si>
    <t>не изучает</t>
  </si>
  <si>
    <t>25-39</t>
  </si>
  <si>
    <t>шахматно-шашечные</t>
  </si>
  <si>
    <t>бесплатно</t>
  </si>
  <si>
    <t>Не участвовал(а)</t>
  </si>
  <si>
    <t>Не состоит</t>
  </si>
  <si>
    <t>[нет]</t>
  </si>
  <si>
    <t>не обучается</t>
  </si>
  <si>
    <t>меньше прожиточного минимума</t>
  </si>
  <si>
    <t>из семей, не получающих государственную адресную социальную помощь, в которых среднедушевой доход ниже величины прожиточного минимума</t>
  </si>
  <si>
    <t>ТУПЕЕВ</t>
  </si>
  <si>
    <t>КАРИМ</t>
  </si>
  <si>
    <t>ЕРБУЛАТОВИЧ</t>
  </si>
  <si>
    <t>данного района (города, села)</t>
  </si>
  <si>
    <t>не посещал</t>
  </si>
  <si>
    <t>11 класс</t>
  </si>
  <si>
    <t>[охвачен(-а) горячим питанием, охвачен(-а) бесплатным горячим питанием]</t>
  </si>
  <si>
    <t>Математика, Биология, География, Информатика, Физика, Химия</t>
  </si>
  <si>
    <t>3, 3, 3, 3, 3, 3</t>
  </si>
  <si>
    <t>[]</t>
  </si>
  <si>
    <t>футбольные, естественно-математические, военно-патриотический, языковые</t>
  </si>
  <si>
    <t>бесплатно, бесплатно, бесплатно, бесплатно</t>
  </si>
  <si>
    <t>иным категориям обучающихся и воспитанников, определяемым коллегиальным органом управления организации образования</t>
  </si>
  <si>
    <t>МРИНСКАЯ</t>
  </si>
  <si>
    <t>АЛЕКСАНДРА</t>
  </si>
  <si>
    <t>ВЛАДИМИРОВНА</t>
  </si>
  <si>
    <t>женский</t>
  </si>
  <si>
    <t>Русские</t>
  </si>
  <si>
    <t>[проживает в интернате при школе]</t>
  </si>
  <si>
    <t>[охвачен подвозом (в неделю 1-2 раза)]</t>
  </si>
  <si>
    <t>3, 4, 3, 4, 3, 3</t>
  </si>
  <si>
    <t>естественно-математические, военно-патриотический, языковые, футбольные</t>
  </si>
  <si>
    <t>Конкурс</t>
  </si>
  <si>
    <t>Творческое</t>
  </si>
  <si>
    <t>Районные</t>
  </si>
  <si>
    <t>Грамота</t>
  </si>
  <si>
    <t>2017-03-02T00:00:00</t>
  </si>
  <si>
    <t>сиротам и детям, оставшимся без попечения родителей, проживающим в семьях</t>
  </si>
  <si>
    <t>МАЛОИВАН</t>
  </si>
  <si>
    <t>АБАТ</t>
  </si>
  <si>
    <t>ТАЛГАТОВИЧ</t>
  </si>
  <si>
    <t>10 класс</t>
  </si>
  <si>
    <t>Математика, Физика, Информатика, Химия, География, Биология</t>
  </si>
  <si>
    <t>футбольные</t>
  </si>
  <si>
    <t>не относится ни к одной из указанных категорий</t>
  </si>
  <si>
    <t>КРАВЧЕНКО</t>
  </si>
  <si>
    <t>МИЛАНА</t>
  </si>
  <si>
    <t>ВАСИЛЬЕВНА</t>
  </si>
  <si>
    <t>9 класс</t>
  </si>
  <si>
    <t>4 - хорошист</t>
  </si>
  <si>
    <t>Математика, Информатика, Физика, Химия, Биология, География</t>
  </si>
  <si>
    <t>4, 4, 4, 4, 4, 4</t>
  </si>
  <si>
    <t>волейбольные</t>
  </si>
  <si>
    <t>На уровне данной организации</t>
  </si>
  <si>
    <t>2018-05-10T00:00:00</t>
  </si>
  <si>
    <t>КРИСТИНА</t>
  </si>
  <si>
    <t>ИВАНОВНА</t>
  </si>
  <si>
    <t>8 класс</t>
  </si>
  <si>
    <t>Математика, Информатика, География</t>
  </si>
  <si>
    <t>4, 4, 4</t>
  </si>
  <si>
    <t>МАЛЫГИН</t>
  </si>
  <si>
    <t>НИКИТА</t>
  </si>
  <si>
    <t>ИВАНОВИЧ</t>
  </si>
  <si>
    <t>7 класс</t>
  </si>
  <si>
    <t>Математика, Информатика, Естествознание</t>
  </si>
  <si>
    <t>лыжный спорт</t>
  </si>
  <si>
    <t>СОМОВ</t>
  </si>
  <si>
    <t>ИЛЬЯ</t>
  </si>
  <si>
    <t>ВЛАДИМИРОВИЧ</t>
  </si>
  <si>
    <t>3, 3, 3</t>
  </si>
  <si>
    <t>БАЙАЛИЕВА</t>
  </si>
  <si>
    <t>НИНА</t>
  </si>
  <si>
    <t>АНТОНОВНА</t>
  </si>
  <si>
    <t>5 класс</t>
  </si>
  <si>
    <t>ноутбук (личный)</t>
  </si>
  <si>
    <t>ЫСПАН</t>
  </si>
  <si>
    <t>ӘЛИ</t>
  </si>
  <si>
    <t>ҚУАНДЫҚҰЛЫ</t>
  </si>
  <si>
    <t>2 класс</t>
  </si>
  <si>
    <t>0 - не проставляют</t>
  </si>
  <si>
    <t>нет (не посещает)</t>
  </si>
  <si>
    <t>ПОКАТИЛО</t>
  </si>
  <si>
    <t>АРИНА</t>
  </si>
  <si>
    <t>ЮРЬЕВНА</t>
  </si>
  <si>
    <t>Украинцы</t>
  </si>
  <si>
    <t>3 года и больше</t>
  </si>
  <si>
    <t>планшет (личный)</t>
  </si>
  <si>
    <t>Математика, Информатика</t>
  </si>
  <si>
    <t>4, 4</t>
  </si>
  <si>
    <t>АЯПБЕРГЕНОВ</t>
  </si>
  <si>
    <t>АРЛАН</t>
  </si>
  <si>
    <t>САМАТОВИЧ</t>
  </si>
  <si>
    <t>2 года</t>
  </si>
  <si>
    <t>70-84</t>
  </si>
  <si>
    <t>СУХАНОВ</t>
  </si>
  <si>
    <t>НИКОЛАЙ</t>
  </si>
  <si>
    <t>НИКОЛАЕВИЧ</t>
  </si>
  <si>
    <t>1 класс</t>
  </si>
  <si>
    <t>обеспечен самостоятельно</t>
  </si>
  <si>
    <t>АДЕКОВА</t>
  </si>
  <si>
    <t>ЯСИНА</t>
  </si>
  <si>
    <t>АСХАТОВНА</t>
  </si>
  <si>
    <t>БАРАНОВА</t>
  </si>
  <si>
    <t>СОФЬЯ</t>
  </si>
  <si>
    <t>СЕРГЕЕВНА</t>
  </si>
  <si>
    <t>стационарный компьютер (личный)</t>
  </si>
  <si>
    <t>АЗАТ</t>
  </si>
  <si>
    <t>СИНИЦА</t>
  </si>
  <si>
    <t>СОФИЯ</t>
  </si>
  <si>
    <t>МИХАЙЛОВНА</t>
  </si>
  <si>
    <t>Молдаване</t>
  </si>
  <si>
    <t>КЛУШОВА</t>
  </si>
  <si>
    <t>АРУЖАН</t>
  </si>
  <si>
    <t>ЕРЛАНОВНА</t>
  </si>
  <si>
    <t>0 класс</t>
  </si>
  <si>
    <t>ЗУЛИН</t>
  </si>
  <si>
    <t>СЕРГЕЙ</t>
  </si>
  <si>
    <t>СЕРГЕЕВИЧ</t>
  </si>
  <si>
    <t>АДОЛЬФ</t>
  </si>
  <si>
    <t>ЛЮБОВЬ</t>
  </si>
  <si>
    <t>Немцы</t>
  </si>
  <si>
    <t>Математика, Естествознание, Информатика</t>
  </si>
  <si>
    <t>ФИШКО</t>
  </si>
  <si>
    <t>ДИАНА</t>
  </si>
  <si>
    <t>АМАДИЕВНА</t>
  </si>
  <si>
    <t>Чеченцы</t>
  </si>
  <si>
    <t>ГЕЛАНИЙ</t>
  </si>
  <si>
    <t>АМАДИЕВИЧ</t>
  </si>
  <si>
    <t>6 класс</t>
  </si>
  <si>
    <t>Предметное</t>
  </si>
  <si>
    <t>Международные</t>
  </si>
  <si>
    <t>2018-11-23T00:00:00</t>
  </si>
  <si>
    <t>БООЛЬ</t>
  </si>
  <si>
    <t>АНГЕЛИНА</t>
  </si>
  <si>
    <t>ПЕТРОВНА</t>
  </si>
  <si>
    <t>Математика, География, Информатика, Биология, Физика, Химия</t>
  </si>
  <si>
    <t>4, 4, 5, 4, 4, 4</t>
  </si>
  <si>
    <t>футбольные, военно-патриотический</t>
  </si>
  <si>
    <t>бесплатно, бесплатно</t>
  </si>
  <si>
    <t>Спартакиада</t>
  </si>
  <si>
    <t>Спортивное</t>
  </si>
  <si>
    <t>Областные</t>
  </si>
  <si>
    <t>Золотая медаль</t>
  </si>
  <si>
    <t>2018-04-15T00:00:00</t>
  </si>
  <si>
    <t>СОЛОВЬЁВ</t>
  </si>
  <si>
    <t>АЛЕКСАНДР</t>
  </si>
  <si>
    <t>АЛЕКСЕЕВИЧ</t>
  </si>
  <si>
    <t>Математика, География, Информатика, Физика, Химия, Биология</t>
  </si>
  <si>
    <t>4, 4, 3, 3, 3, 3</t>
  </si>
  <si>
    <t>СУХАНОВА</t>
  </si>
  <si>
    <t>ЕЛЕНА</t>
  </si>
  <si>
    <t>НИКОЛАЕВНА</t>
  </si>
  <si>
    <t>Олимпиада</t>
  </si>
  <si>
    <t>Серебряная медаль</t>
  </si>
  <si>
    <t>2019-03-05T00:00:00</t>
  </si>
  <si>
    <t>АНИКОВИЧ</t>
  </si>
  <si>
    <t>ЮРИЙ</t>
  </si>
  <si>
    <t>Белорусы</t>
  </si>
  <si>
    <t>ГРИГОРЕНКО</t>
  </si>
  <si>
    <t>АЛЕКСЕЙ</t>
  </si>
  <si>
    <t>МОСЕЕВ</t>
  </si>
  <si>
    <t>РОМАН</t>
  </si>
  <si>
    <t>АЛЕКСАНДРОВИЧ</t>
  </si>
  <si>
    <t>5 - отличник</t>
  </si>
  <si>
    <t>5, 5, 5</t>
  </si>
  <si>
    <t>волейбольные, военно-патриотический</t>
  </si>
  <si>
    <t>АЙЖАН</t>
  </si>
  <si>
    <t>2019-02-27T00:00:00</t>
  </si>
  <si>
    <t>лыжный спорт, языковые</t>
  </si>
  <si>
    <t>ТУПЕЕВА</t>
  </si>
  <si>
    <t>ГУЛЬМИРА</t>
  </si>
  <si>
    <t>ЕРБУЛАТОВНА</t>
  </si>
  <si>
    <t>[охвачен(-а) бесплатным горячим питанием, охвачен(-а) горячим питанием]</t>
  </si>
  <si>
    <t>Естествознание, Математика, Информатика</t>
  </si>
  <si>
    <t>РАТУШНАЯ</t>
  </si>
  <si>
    <t>АНАСТАСИЯ</t>
  </si>
  <si>
    <t>АЛЕКСАНДРОВНА</t>
  </si>
  <si>
    <t>Математика, Биология, Информатика, Химия, Физика, География</t>
  </si>
  <si>
    <t>Республиканские</t>
  </si>
  <si>
    <t>2017-12-13T00:00:00</t>
  </si>
  <si>
    <t>ДАНИЛ</t>
  </si>
  <si>
    <t>не имеется</t>
  </si>
  <si>
    <t>футбольные, военно-патриотический, естественно-математические, языковые</t>
  </si>
  <si>
    <t>Турнир</t>
  </si>
  <si>
    <t>2018-09-13T00:00:00</t>
  </si>
  <si>
    <t>РИГИНА</t>
  </si>
  <si>
    <t>Математика, Информатика, Физика</t>
  </si>
  <si>
    <t>5, 4, 4</t>
  </si>
  <si>
    <t>КИМЯЕВА</t>
  </si>
  <si>
    <t>КАРИНА</t>
  </si>
  <si>
    <t>4, 5, 5</t>
  </si>
  <si>
    <t>АДЕКОВ</t>
  </si>
  <si>
    <t>АРЫСТАН</t>
  </si>
  <si>
    <t>АСХАТҰЛЫ</t>
  </si>
  <si>
    <t>3 класс</t>
  </si>
  <si>
    <t>Математика, Естествознание</t>
  </si>
  <si>
    <t>5, 5</t>
  </si>
  <si>
    <t>ИГНАТ</t>
  </si>
  <si>
    <t>КУАНЫШБЕКОВ</t>
  </si>
  <si>
    <t>РАМИЛЬ</t>
  </si>
  <si>
    <t>РИНАТОВИЧ</t>
  </si>
  <si>
    <t>40-54</t>
  </si>
  <si>
    <t>СЕНЬ</t>
  </si>
  <si>
    <t>4, 5</t>
  </si>
  <si>
    <t>85-99</t>
  </si>
  <si>
    <t>НАЗАРЕНКО</t>
  </si>
  <si>
    <t>ВЯЧЕСЛАВ</t>
  </si>
  <si>
    <t>Ниже черты бедности</t>
  </si>
  <si>
    <t>из семей, имеющих право на получение государственной адресной социальной помощи;</t>
  </si>
  <si>
    <t>ЕГОР</t>
  </si>
  <si>
    <t>ЕВГЕНЬЕВИЧ</t>
  </si>
  <si>
    <t>ШУЛЬЦ</t>
  </si>
  <si>
    <t>НАТАЛЬЯ</t>
  </si>
  <si>
    <t>ЕВГЕНЬЕВНА</t>
  </si>
  <si>
    <t>2019-05-06T00:00:00</t>
  </si>
  <si>
    <t>ДИНАРА</t>
  </si>
  <si>
    <t>3, 3</t>
  </si>
  <si>
    <t>ЛУИЗА</t>
  </si>
  <si>
    <t>АМАДИВНА</t>
  </si>
  <si>
    <t>СПАНОВА</t>
  </si>
  <si>
    <t>АЙЗАДА</t>
  </si>
  <si>
    <t>ҚУАНЫШБЕКҚЫЗЫ</t>
  </si>
  <si>
    <t>ПЫШАҚБАЕВА</t>
  </si>
  <si>
    <t>РАУШАН</t>
  </si>
  <si>
    <t>МҰРАТБАЙҚЫЗЫ</t>
  </si>
  <si>
    <t>другой области</t>
  </si>
  <si>
    <t>ПЫШАҚБАЙ</t>
  </si>
  <si>
    <t>ХАМЗА</t>
  </si>
  <si>
    <t>МҰРАТБАЙҰЛЫ</t>
  </si>
  <si>
    <t>НЕНАШЕВА</t>
  </si>
  <si>
    <t>МАРИАННА</t>
  </si>
  <si>
    <t>ИГОРЕВНА</t>
  </si>
  <si>
    <t>КИМЯЕВ</t>
  </si>
  <si>
    <t>ДМИТРИЙ</t>
  </si>
  <si>
    <t>ГРИНЬКО</t>
  </si>
  <si>
    <t>[охвачен(-а) буфетным питанием, охвачен(-а) бесплатным буфетным питанием]</t>
  </si>
  <si>
    <t>3, 4, 4</t>
  </si>
  <si>
    <t>ОМАР</t>
  </si>
  <si>
    <t>БАЙАЛИЕВ</t>
  </si>
  <si>
    <t>МАКСИМ</t>
  </si>
  <si>
    <t>АНТОНОВИЧ</t>
  </si>
  <si>
    <t>БИҒАЛИ</t>
  </si>
  <si>
    <t>АРМАН</t>
  </si>
  <si>
    <t>РУСЛАНБЕКҰЛЫ</t>
  </si>
  <si>
    <t>АРСЕН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</si>
</sst>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" fontId="0" fillId="0" borderId="0" xfId="0" applyNumberFormat="1"/>
    <xf numFmtId="17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56"/>
  <sheetViews>
    <sheetView tabSelected="1" topLeftCell="A22" workbookViewId="0">
      <selection activeCell="D58" sqref="D58"/>
    </sheetView>
  </sheetViews>
  <sheetFormatPr defaultRowHeight="15" x14ac:dyDescent="0.25"/>
  <sheetData>
    <row r="1" spans="1:18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</row>
    <row r="2" spans="1:185" x14ac:dyDescent="0.25">
      <c r="A2" t="str">
        <f>"120727501375"</f>
        <v>120727501375</v>
      </c>
      <c r="B2" t="s">
        <v>185</v>
      </c>
      <c r="C2" t="s">
        <v>186</v>
      </c>
      <c r="D2" t="s">
        <v>187</v>
      </c>
      <c r="E2" s="1">
        <v>41117</v>
      </c>
      <c r="G2" t="s">
        <v>188</v>
      </c>
      <c r="H2" t="s">
        <v>189</v>
      </c>
      <c r="I2" t="s">
        <v>190</v>
      </c>
      <c r="W2" t="str">
        <f>"2021-12-02T00:00:00"</f>
        <v>2021-12-02T00:00:00</v>
      </c>
      <c r="X2" t="str">
        <f>"20"</f>
        <v>20</v>
      </c>
      <c r="Y2" t="s">
        <v>191</v>
      </c>
      <c r="AA2" t="s">
        <v>192</v>
      </c>
      <c r="AB2" t="s">
        <v>193</v>
      </c>
      <c r="AC2" t="s">
        <v>194</v>
      </c>
      <c r="AD2" t="s">
        <v>195</v>
      </c>
      <c r="AE2" t="s">
        <v>195</v>
      </c>
      <c r="AG2" t="s">
        <v>196</v>
      </c>
      <c r="AH2">
        <v>2</v>
      </c>
      <c r="AI2" t="s">
        <v>197</v>
      </c>
      <c r="AJ2" t="s">
        <v>195</v>
      </c>
      <c r="AK2" t="s">
        <v>198</v>
      </c>
      <c r="AM2" t="s">
        <v>199</v>
      </c>
      <c r="AR2" t="s">
        <v>195</v>
      </c>
      <c r="AS2" t="s">
        <v>200</v>
      </c>
      <c r="AU2" t="s">
        <v>198</v>
      </c>
      <c r="AZ2" t="s">
        <v>201</v>
      </c>
      <c r="BA2" t="s">
        <v>202</v>
      </c>
      <c r="BB2" t="s">
        <v>203</v>
      </c>
      <c r="BC2" t="s">
        <v>204</v>
      </c>
      <c r="BF2" t="s">
        <v>205</v>
      </c>
      <c r="BG2" t="s">
        <v>198</v>
      </c>
      <c r="BH2" t="s">
        <v>206</v>
      </c>
      <c r="BI2">
        <v>3</v>
      </c>
      <c r="BK2" t="s">
        <v>207</v>
      </c>
      <c r="BL2" t="s">
        <v>208</v>
      </c>
      <c r="BM2" t="s">
        <v>195</v>
      </c>
      <c r="BR2" t="s">
        <v>209</v>
      </c>
      <c r="BS2" t="s">
        <v>210</v>
      </c>
      <c r="BT2" t="s">
        <v>211</v>
      </c>
      <c r="BU2" t="s">
        <v>198</v>
      </c>
      <c r="BW2" t="s">
        <v>212</v>
      </c>
      <c r="CB2" t="s">
        <v>195</v>
      </c>
      <c r="CC2" t="s">
        <v>201</v>
      </c>
      <c r="CG2" t="s">
        <v>213</v>
      </c>
      <c r="CI2" t="s">
        <v>201</v>
      </c>
      <c r="CJ2" t="s">
        <v>201</v>
      </c>
      <c r="CK2" t="s">
        <v>201</v>
      </c>
      <c r="CQ2" t="s">
        <v>201</v>
      </c>
      <c r="CT2" t="s">
        <v>214</v>
      </c>
      <c r="CW2" t="s">
        <v>201</v>
      </c>
      <c r="CX2" t="s">
        <v>201</v>
      </c>
      <c r="CY2" t="s">
        <v>215</v>
      </c>
      <c r="CZ2" t="s">
        <v>201</v>
      </c>
      <c r="DA2" t="s">
        <v>216</v>
      </c>
      <c r="DB2" t="s">
        <v>217</v>
      </c>
    </row>
    <row r="3" spans="1:185" x14ac:dyDescent="0.25">
      <c r="A3" t="str">
        <f>"050606552009"</f>
        <v>050606552009</v>
      </c>
      <c r="B3" t="s">
        <v>218</v>
      </c>
      <c r="C3" t="s">
        <v>219</v>
      </c>
      <c r="D3" t="s">
        <v>220</v>
      </c>
      <c r="E3" s="1">
        <v>38509</v>
      </c>
      <c r="G3" t="s">
        <v>188</v>
      </c>
      <c r="H3" t="s">
        <v>189</v>
      </c>
      <c r="I3" t="s">
        <v>190</v>
      </c>
      <c r="W3" t="str">
        <f>"2020-08-29T00:00:00"</f>
        <v>2020-08-29T00:00:00</v>
      </c>
      <c r="X3" t="str">
        <f>"7"</f>
        <v>7</v>
      </c>
      <c r="Y3" t="s">
        <v>221</v>
      </c>
      <c r="Z3" t="str">
        <f>"kurmansai_ossh@mail.ru"</f>
        <v>kurmansai_ossh@mail.ru</v>
      </c>
      <c r="AA3" t="s">
        <v>222</v>
      </c>
      <c r="AB3" t="s">
        <v>223</v>
      </c>
      <c r="AC3" t="s">
        <v>194</v>
      </c>
      <c r="AD3" t="s">
        <v>195</v>
      </c>
      <c r="AE3" t="s">
        <v>201</v>
      </c>
      <c r="AG3" t="s">
        <v>196</v>
      </c>
      <c r="AH3">
        <v>1</v>
      </c>
      <c r="AI3" t="s">
        <v>197</v>
      </c>
      <c r="AJ3" t="s">
        <v>195</v>
      </c>
      <c r="AK3" t="s">
        <v>198</v>
      </c>
      <c r="AM3" t="s">
        <v>199</v>
      </c>
      <c r="AR3" t="s">
        <v>201</v>
      </c>
      <c r="AU3" t="s">
        <v>198</v>
      </c>
      <c r="AZ3" t="s">
        <v>201</v>
      </c>
      <c r="BA3" t="s">
        <v>202</v>
      </c>
      <c r="BB3" t="s">
        <v>203</v>
      </c>
      <c r="BC3" t="s">
        <v>204</v>
      </c>
      <c r="BD3" t="s">
        <v>224</v>
      </c>
      <c r="BF3" t="s">
        <v>205</v>
      </c>
      <c r="BG3" t="s">
        <v>198</v>
      </c>
      <c r="BH3" t="s">
        <v>225</v>
      </c>
      <c r="BI3" t="s">
        <v>226</v>
      </c>
      <c r="BK3" t="s">
        <v>207</v>
      </c>
      <c r="BL3" t="s">
        <v>208</v>
      </c>
      <c r="BM3" t="s">
        <v>201</v>
      </c>
      <c r="BP3" t="s">
        <v>227</v>
      </c>
      <c r="BQ3" t="s">
        <v>227</v>
      </c>
      <c r="BS3" t="s">
        <v>228</v>
      </c>
      <c r="BT3" t="s">
        <v>229</v>
      </c>
      <c r="BU3" t="s">
        <v>198</v>
      </c>
      <c r="BW3" t="s">
        <v>212</v>
      </c>
      <c r="CB3" t="s">
        <v>195</v>
      </c>
      <c r="CC3" t="s">
        <v>201</v>
      </c>
      <c r="CG3" t="s">
        <v>213</v>
      </c>
      <c r="CI3" t="s">
        <v>201</v>
      </c>
      <c r="CJ3" t="s">
        <v>201</v>
      </c>
      <c r="CK3" t="s">
        <v>201</v>
      </c>
      <c r="CQ3" t="s">
        <v>201</v>
      </c>
      <c r="CT3" t="s">
        <v>214</v>
      </c>
      <c r="CW3" t="s">
        <v>201</v>
      </c>
      <c r="CX3" t="s">
        <v>201</v>
      </c>
      <c r="CY3" t="s">
        <v>215</v>
      </c>
      <c r="CZ3" t="s">
        <v>201</v>
      </c>
      <c r="DB3" t="s">
        <v>230</v>
      </c>
      <c r="DC3" t="s">
        <v>201</v>
      </c>
    </row>
    <row r="4" spans="1:185" x14ac:dyDescent="0.25">
      <c r="A4" t="str">
        <f>"050115651375"</f>
        <v>050115651375</v>
      </c>
      <c r="B4" t="s">
        <v>231</v>
      </c>
      <c r="C4" t="s">
        <v>232</v>
      </c>
      <c r="D4" t="s">
        <v>233</v>
      </c>
      <c r="E4" s="1">
        <v>38367</v>
      </c>
      <c r="G4" t="s">
        <v>234</v>
      </c>
      <c r="H4" t="s">
        <v>189</v>
      </c>
      <c r="I4" t="s">
        <v>235</v>
      </c>
      <c r="W4" t="str">
        <f>"2020-08-29T00:00:00"</f>
        <v>2020-08-29T00:00:00</v>
      </c>
      <c r="X4" t="str">
        <f>"7"</f>
        <v>7</v>
      </c>
      <c r="Y4" t="s">
        <v>221</v>
      </c>
      <c r="Z4" t="str">
        <f>"kurmansai_ossh@mail.ru"</f>
        <v>kurmansai_ossh@mail.ru</v>
      </c>
      <c r="AA4" t="s">
        <v>222</v>
      </c>
      <c r="AB4" t="s">
        <v>223</v>
      </c>
      <c r="AC4" t="s">
        <v>194</v>
      </c>
      <c r="AD4" t="s">
        <v>195</v>
      </c>
      <c r="AE4" t="s">
        <v>201</v>
      </c>
      <c r="AG4" t="s">
        <v>196</v>
      </c>
      <c r="AH4">
        <v>1</v>
      </c>
      <c r="AI4" t="s">
        <v>197</v>
      </c>
      <c r="AJ4" t="s">
        <v>195</v>
      </c>
      <c r="AK4" t="s">
        <v>198</v>
      </c>
      <c r="AM4" t="s">
        <v>199</v>
      </c>
      <c r="AR4" t="s">
        <v>195</v>
      </c>
      <c r="AS4" t="s">
        <v>200</v>
      </c>
      <c r="AU4" t="s">
        <v>198</v>
      </c>
      <c r="AZ4" t="s">
        <v>201</v>
      </c>
      <c r="BA4" t="s">
        <v>236</v>
      </c>
      <c r="BB4" t="s">
        <v>237</v>
      </c>
      <c r="BC4" t="s">
        <v>204</v>
      </c>
      <c r="BD4" t="s">
        <v>227</v>
      </c>
      <c r="BF4" t="s">
        <v>205</v>
      </c>
      <c r="BG4" t="s">
        <v>198</v>
      </c>
      <c r="BH4" t="s">
        <v>225</v>
      </c>
      <c r="BI4" t="s">
        <v>238</v>
      </c>
      <c r="BK4" t="s">
        <v>207</v>
      </c>
      <c r="BL4" t="s">
        <v>208</v>
      </c>
      <c r="BM4" t="s">
        <v>201</v>
      </c>
      <c r="BP4" t="s">
        <v>227</v>
      </c>
      <c r="BQ4" t="s">
        <v>227</v>
      </c>
      <c r="BS4" t="s">
        <v>239</v>
      </c>
      <c r="BT4" t="s">
        <v>229</v>
      </c>
      <c r="BU4" t="s">
        <v>198</v>
      </c>
      <c r="BW4" t="s">
        <v>240</v>
      </c>
      <c r="BX4" t="s">
        <v>241</v>
      </c>
      <c r="BY4" t="s">
        <v>242</v>
      </c>
      <c r="BZ4" t="s">
        <v>243</v>
      </c>
      <c r="CA4" t="s">
        <v>244</v>
      </c>
      <c r="CB4" t="s">
        <v>195</v>
      </c>
      <c r="CC4" t="s">
        <v>201</v>
      </c>
      <c r="CG4" t="s">
        <v>213</v>
      </c>
      <c r="CI4" t="s">
        <v>201</v>
      </c>
      <c r="CJ4" t="s">
        <v>195</v>
      </c>
      <c r="CQ4" t="s">
        <v>201</v>
      </c>
      <c r="CT4" t="s">
        <v>214</v>
      </c>
      <c r="CW4" t="s">
        <v>201</v>
      </c>
      <c r="CX4" t="s">
        <v>201</v>
      </c>
      <c r="CY4" t="s">
        <v>215</v>
      </c>
      <c r="CZ4" t="s">
        <v>201</v>
      </c>
      <c r="DB4" t="s">
        <v>245</v>
      </c>
      <c r="DC4" t="s">
        <v>201</v>
      </c>
    </row>
    <row r="5" spans="1:185" x14ac:dyDescent="0.25">
      <c r="A5" t="str">
        <f>"060422551746"</f>
        <v>060422551746</v>
      </c>
      <c r="B5" t="s">
        <v>246</v>
      </c>
      <c r="C5" t="s">
        <v>247</v>
      </c>
      <c r="D5" t="s">
        <v>248</v>
      </c>
      <c r="E5" s="1">
        <v>38829</v>
      </c>
      <c r="G5" t="s">
        <v>188</v>
      </c>
      <c r="H5" t="s">
        <v>189</v>
      </c>
      <c r="I5" t="s">
        <v>190</v>
      </c>
      <c r="W5" t="str">
        <f>"2021-08-14T00:00:00"</f>
        <v>2021-08-14T00:00:00</v>
      </c>
      <c r="X5" t="str">
        <f>"11"</f>
        <v>11</v>
      </c>
      <c r="Y5" t="s">
        <v>221</v>
      </c>
      <c r="Z5" t="str">
        <f>"kurmansai_ossh@mail.ru"</f>
        <v>kurmansai_ossh@mail.ru</v>
      </c>
      <c r="AA5" t="s">
        <v>222</v>
      </c>
      <c r="AB5" t="s">
        <v>249</v>
      </c>
      <c r="AC5" t="s">
        <v>194</v>
      </c>
      <c r="AD5" t="s">
        <v>195</v>
      </c>
      <c r="AE5" t="s">
        <v>201</v>
      </c>
      <c r="AG5" t="s">
        <v>196</v>
      </c>
      <c r="AH5">
        <v>1</v>
      </c>
      <c r="AI5" t="s">
        <v>197</v>
      </c>
      <c r="AJ5" t="s">
        <v>195</v>
      </c>
      <c r="AK5" t="s">
        <v>198</v>
      </c>
      <c r="AM5" t="s">
        <v>199</v>
      </c>
      <c r="AR5" t="s">
        <v>195</v>
      </c>
      <c r="AS5" t="s">
        <v>200</v>
      </c>
      <c r="AU5" t="s">
        <v>198</v>
      </c>
      <c r="AZ5" t="s">
        <v>201</v>
      </c>
      <c r="BA5" t="s">
        <v>236</v>
      </c>
      <c r="BB5" t="s">
        <v>237</v>
      </c>
      <c r="BC5" t="s">
        <v>204</v>
      </c>
      <c r="BD5" t="s">
        <v>227</v>
      </c>
      <c r="BF5" t="s">
        <v>205</v>
      </c>
      <c r="BG5" t="s">
        <v>198</v>
      </c>
      <c r="BH5" t="s">
        <v>250</v>
      </c>
      <c r="BI5" t="s">
        <v>226</v>
      </c>
      <c r="BK5" t="s">
        <v>207</v>
      </c>
      <c r="BL5" t="s">
        <v>208</v>
      </c>
      <c r="BM5" t="s">
        <v>201</v>
      </c>
      <c r="BP5" t="s">
        <v>227</v>
      </c>
      <c r="BQ5" t="s">
        <v>227</v>
      </c>
      <c r="BS5" t="s">
        <v>251</v>
      </c>
      <c r="BT5" t="s">
        <v>211</v>
      </c>
      <c r="BU5" t="s">
        <v>198</v>
      </c>
      <c r="BW5" t="s">
        <v>212</v>
      </c>
      <c r="CB5" t="s">
        <v>195</v>
      </c>
      <c r="CC5" t="s">
        <v>201</v>
      </c>
      <c r="CG5" t="s">
        <v>213</v>
      </c>
      <c r="CI5" t="s">
        <v>201</v>
      </c>
      <c r="CJ5" t="s">
        <v>201</v>
      </c>
      <c r="CK5" t="s">
        <v>201</v>
      </c>
      <c r="CQ5" t="s">
        <v>201</v>
      </c>
      <c r="CT5" t="s">
        <v>214</v>
      </c>
      <c r="CW5" t="s">
        <v>201</v>
      </c>
      <c r="CX5" t="s">
        <v>201</v>
      </c>
      <c r="CY5" t="s">
        <v>215</v>
      </c>
      <c r="CZ5" t="s">
        <v>201</v>
      </c>
      <c r="DB5" t="s">
        <v>252</v>
      </c>
    </row>
    <row r="6" spans="1:185" x14ac:dyDescent="0.25">
      <c r="A6" t="str">
        <f>"070816654825"</f>
        <v>070816654825</v>
      </c>
      <c r="B6" t="s">
        <v>253</v>
      </c>
      <c r="C6" t="s">
        <v>254</v>
      </c>
      <c r="D6" t="s">
        <v>255</v>
      </c>
      <c r="E6" s="1">
        <v>39310</v>
      </c>
      <c r="G6" t="s">
        <v>234</v>
      </c>
      <c r="H6" t="s">
        <v>189</v>
      </c>
      <c r="I6" t="s">
        <v>235</v>
      </c>
      <c r="W6" t="str">
        <f>"2017-09-04T00:00:00"</f>
        <v>2017-09-04T00:00:00</v>
      </c>
      <c r="X6" t="str">
        <f>"57"</f>
        <v>57</v>
      </c>
      <c r="Y6" t="s">
        <v>221</v>
      </c>
      <c r="Z6" t="str">
        <f>"kurmansai_ossh@mail.ru"</f>
        <v>kurmansai_ossh@mail.ru</v>
      </c>
      <c r="AA6" t="s">
        <v>222</v>
      </c>
      <c r="AB6" t="s">
        <v>256</v>
      </c>
      <c r="AC6" t="s">
        <v>194</v>
      </c>
      <c r="AD6" t="s">
        <v>195</v>
      </c>
      <c r="AE6" t="s">
        <v>201</v>
      </c>
      <c r="AG6" t="s">
        <v>196</v>
      </c>
      <c r="AH6">
        <v>1</v>
      </c>
      <c r="AI6" t="s">
        <v>197</v>
      </c>
      <c r="AJ6" t="s">
        <v>195</v>
      </c>
      <c r="AK6" t="s">
        <v>198</v>
      </c>
      <c r="AM6" t="s">
        <v>199</v>
      </c>
      <c r="AR6" t="s">
        <v>195</v>
      </c>
      <c r="AS6" t="s">
        <v>200</v>
      </c>
      <c r="AU6" t="s">
        <v>198</v>
      </c>
      <c r="AZ6" t="s">
        <v>201</v>
      </c>
      <c r="BA6" t="s">
        <v>236</v>
      </c>
      <c r="BB6" t="s">
        <v>237</v>
      </c>
      <c r="BC6" t="s">
        <v>204</v>
      </c>
      <c r="BD6" t="s">
        <v>227</v>
      </c>
      <c r="BF6" t="s">
        <v>257</v>
      </c>
      <c r="BG6" t="s">
        <v>198</v>
      </c>
      <c r="BH6" t="s">
        <v>258</v>
      </c>
      <c r="BI6" t="s">
        <v>259</v>
      </c>
      <c r="BK6" t="s">
        <v>207</v>
      </c>
      <c r="BL6" t="s">
        <v>208</v>
      </c>
      <c r="BM6" t="s">
        <v>195</v>
      </c>
      <c r="BP6" t="s">
        <v>227</v>
      </c>
      <c r="BQ6" t="s">
        <v>227</v>
      </c>
      <c r="BS6" t="s">
        <v>260</v>
      </c>
      <c r="BT6" t="s">
        <v>211</v>
      </c>
      <c r="BU6" t="s">
        <v>198</v>
      </c>
      <c r="BW6" t="s">
        <v>240</v>
      </c>
      <c r="BX6" t="s">
        <v>241</v>
      </c>
      <c r="BY6" t="s">
        <v>261</v>
      </c>
      <c r="BZ6" t="s">
        <v>198</v>
      </c>
      <c r="CA6" t="s">
        <v>262</v>
      </c>
      <c r="CB6" t="s">
        <v>195</v>
      </c>
      <c r="CC6" t="s">
        <v>201</v>
      </c>
      <c r="CG6" t="s">
        <v>213</v>
      </c>
      <c r="CI6" t="s">
        <v>201</v>
      </c>
      <c r="CJ6" t="s">
        <v>201</v>
      </c>
      <c r="CK6" t="s">
        <v>201</v>
      </c>
      <c r="CQ6" t="s">
        <v>201</v>
      </c>
      <c r="CT6" t="s">
        <v>214</v>
      </c>
      <c r="CW6" t="s">
        <v>201</v>
      </c>
      <c r="CX6" t="s">
        <v>201</v>
      </c>
      <c r="CY6" t="s">
        <v>215</v>
      </c>
      <c r="CZ6" t="s">
        <v>201</v>
      </c>
      <c r="DB6" t="s">
        <v>252</v>
      </c>
    </row>
    <row r="7" spans="1:185" x14ac:dyDescent="0.25">
      <c r="A7" t="str">
        <f>"080218654395"</f>
        <v>080218654395</v>
      </c>
      <c r="B7" t="s">
        <v>253</v>
      </c>
      <c r="C7" t="s">
        <v>263</v>
      </c>
      <c r="D7" t="s">
        <v>264</v>
      </c>
      <c r="E7" s="1">
        <v>39496</v>
      </c>
      <c r="G7" t="s">
        <v>234</v>
      </c>
      <c r="H7" t="s">
        <v>189</v>
      </c>
      <c r="I7" t="s">
        <v>235</v>
      </c>
      <c r="W7" t="str">
        <f>"2018-08-08T00:00:00"</f>
        <v>2018-08-08T00:00:00</v>
      </c>
      <c r="X7" t="str">
        <f>"12"</f>
        <v>12</v>
      </c>
      <c r="Y7" t="s">
        <v>221</v>
      </c>
      <c r="Z7" t="str">
        <f>"kurmansai_ossh@mail.ru"</f>
        <v>kurmansai_ossh@mail.ru</v>
      </c>
      <c r="AA7" t="s">
        <v>192</v>
      </c>
      <c r="AB7" t="s">
        <v>265</v>
      </c>
      <c r="AC7" t="s">
        <v>194</v>
      </c>
      <c r="AD7" t="s">
        <v>195</v>
      </c>
      <c r="AE7" t="s">
        <v>195</v>
      </c>
      <c r="AG7" t="s">
        <v>196</v>
      </c>
      <c r="AH7">
        <v>2</v>
      </c>
      <c r="AI7" t="s">
        <v>197</v>
      </c>
      <c r="AJ7" t="s">
        <v>195</v>
      </c>
      <c r="AK7" t="s">
        <v>198</v>
      </c>
      <c r="AM7" t="s">
        <v>199</v>
      </c>
      <c r="AR7" t="s">
        <v>195</v>
      </c>
      <c r="AS7" t="s">
        <v>200</v>
      </c>
      <c r="AU7" t="s">
        <v>198</v>
      </c>
      <c r="AZ7" t="s">
        <v>201</v>
      </c>
      <c r="BA7" t="s">
        <v>236</v>
      </c>
      <c r="BB7" t="s">
        <v>237</v>
      </c>
      <c r="BC7" t="s">
        <v>204</v>
      </c>
      <c r="BD7" t="s">
        <v>227</v>
      </c>
      <c r="BF7" t="s">
        <v>257</v>
      </c>
      <c r="BG7" t="s">
        <v>198</v>
      </c>
      <c r="BH7" t="s">
        <v>266</v>
      </c>
      <c r="BI7" t="s">
        <v>267</v>
      </c>
      <c r="BK7" t="s">
        <v>207</v>
      </c>
      <c r="BL7" t="s">
        <v>208</v>
      </c>
      <c r="BM7" t="s">
        <v>195</v>
      </c>
      <c r="BP7" t="s">
        <v>227</v>
      </c>
      <c r="BQ7" t="s">
        <v>227</v>
      </c>
      <c r="BS7" t="s">
        <v>260</v>
      </c>
      <c r="BT7" t="s">
        <v>211</v>
      </c>
      <c r="BU7" t="s">
        <v>198</v>
      </c>
      <c r="BW7" t="s">
        <v>212</v>
      </c>
      <c r="CB7" t="s">
        <v>195</v>
      </c>
      <c r="CC7" t="s">
        <v>201</v>
      </c>
      <c r="CG7" t="s">
        <v>213</v>
      </c>
      <c r="CI7" t="s">
        <v>201</v>
      </c>
      <c r="CJ7" t="s">
        <v>201</v>
      </c>
      <c r="CK7" t="s">
        <v>201</v>
      </c>
      <c r="CQ7" t="s">
        <v>201</v>
      </c>
      <c r="CT7" t="s">
        <v>214</v>
      </c>
      <c r="CW7" t="s">
        <v>201</v>
      </c>
      <c r="CX7" t="s">
        <v>201</v>
      </c>
      <c r="CY7" t="s">
        <v>215</v>
      </c>
      <c r="CZ7" t="s">
        <v>201</v>
      </c>
      <c r="DB7" t="s">
        <v>252</v>
      </c>
    </row>
    <row r="8" spans="1:185" x14ac:dyDescent="0.25">
      <c r="A8" t="str">
        <f>"081113554261"</f>
        <v>081113554261</v>
      </c>
      <c r="B8" t="s">
        <v>268</v>
      </c>
      <c r="C8" t="s">
        <v>269</v>
      </c>
      <c r="D8" t="s">
        <v>270</v>
      </c>
      <c r="E8" s="1">
        <v>39765</v>
      </c>
      <c r="G8" t="s">
        <v>188</v>
      </c>
      <c r="H8" t="s">
        <v>189</v>
      </c>
      <c r="I8" t="s">
        <v>235</v>
      </c>
      <c r="W8" t="str">
        <f>"2019-08-26T00:00:00"</f>
        <v>2019-08-26T00:00:00</v>
      </c>
      <c r="X8" t="str">
        <f>"10"</f>
        <v>10</v>
      </c>
      <c r="Y8" t="s">
        <v>221</v>
      </c>
      <c r="AA8" t="s">
        <v>192</v>
      </c>
      <c r="AB8" t="s">
        <v>271</v>
      </c>
      <c r="AC8" t="s">
        <v>194</v>
      </c>
      <c r="AD8" t="s">
        <v>195</v>
      </c>
      <c r="AE8" t="s">
        <v>195</v>
      </c>
      <c r="AG8" t="s">
        <v>196</v>
      </c>
      <c r="AH8">
        <v>2</v>
      </c>
      <c r="AI8" t="s">
        <v>197</v>
      </c>
      <c r="AJ8" t="s">
        <v>195</v>
      </c>
      <c r="AK8" t="s">
        <v>198</v>
      </c>
      <c r="AM8" t="s">
        <v>199</v>
      </c>
      <c r="AR8" t="s">
        <v>195</v>
      </c>
      <c r="AS8" t="s">
        <v>200</v>
      </c>
      <c r="AU8" t="s">
        <v>198</v>
      </c>
      <c r="AZ8" t="s">
        <v>201</v>
      </c>
      <c r="BA8" t="s">
        <v>236</v>
      </c>
      <c r="BB8" t="s">
        <v>237</v>
      </c>
      <c r="BC8" t="s">
        <v>204</v>
      </c>
      <c r="BD8" t="s">
        <v>227</v>
      </c>
      <c r="BF8" t="s">
        <v>257</v>
      </c>
      <c r="BG8" t="s">
        <v>198</v>
      </c>
      <c r="BH8" t="s">
        <v>272</v>
      </c>
      <c r="BI8" t="s">
        <v>267</v>
      </c>
      <c r="BK8" t="s">
        <v>207</v>
      </c>
      <c r="BL8" t="s">
        <v>208</v>
      </c>
      <c r="BM8" t="s">
        <v>201</v>
      </c>
      <c r="BP8" t="s">
        <v>227</v>
      </c>
      <c r="BQ8" t="s">
        <v>227</v>
      </c>
      <c r="BS8" t="s">
        <v>273</v>
      </c>
      <c r="BT8" t="s">
        <v>211</v>
      </c>
      <c r="BU8" t="s">
        <v>198</v>
      </c>
      <c r="BW8" t="s">
        <v>212</v>
      </c>
      <c r="CB8" t="s">
        <v>195</v>
      </c>
      <c r="CC8" t="s">
        <v>201</v>
      </c>
      <c r="CG8" t="s">
        <v>213</v>
      </c>
      <c r="CI8" t="s">
        <v>201</v>
      </c>
      <c r="CJ8" t="s">
        <v>201</v>
      </c>
      <c r="CK8" t="s">
        <v>201</v>
      </c>
      <c r="CQ8" t="s">
        <v>201</v>
      </c>
      <c r="CT8" t="s">
        <v>214</v>
      </c>
      <c r="CW8" t="s">
        <v>201</v>
      </c>
      <c r="CX8" t="s">
        <v>201</v>
      </c>
      <c r="CY8" t="s">
        <v>215</v>
      </c>
      <c r="CZ8" t="s">
        <v>201</v>
      </c>
      <c r="DB8" t="s">
        <v>252</v>
      </c>
    </row>
    <row r="9" spans="1:185" x14ac:dyDescent="0.25">
      <c r="A9" t="str">
        <f>"090616552090"</f>
        <v>090616552090</v>
      </c>
      <c r="B9" t="s">
        <v>274</v>
      </c>
      <c r="C9" t="s">
        <v>275</v>
      </c>
      <c r="D9" t="s">
        <v>276</v>
      </c>
      <c r="E9" s="1">
        <v>39980</v>
      </c>
      <c r="G9" t="s">
        <v>188</v>
      </c>
      <c r="H9" t="s">
        <v>189</v>
      </c>
      <c r="I9" t="s">
        <v>235</v>
      </c>
      <c r="W9" t="str">
        <f>"2019-08-26T00:00:00"</f>
        <v>2019-08-26T00:00:00</v>
      </c>
      <c r="X9" t="str">
        <f>"10"</f>
        <v>10</v>
      </c>
      <c r="Y9" t="s">
        <v>221</v>
      </c>
      <c r="AA9" t="s">
        <v>192</v>
      </c>
      <c r="AB9" t="s">
        <v>271</v>
      </c>
      <c r="AC9" t="s">
        <v>194</v>
      </c>
      <c r="AD9" t="s">
        <v>195</v>
      </c>
      <c r="AE9" t="s">
        <v>195</v>
      </c>
      <c r="AG9" t="s">
        <v>196</v>
      </c>
      <c r="AH9">
        <v>2</v>
      </c>
      <c r="AI9" t="s">
        <v>197</v>
      </c>
      <c r="AJ9" t="s">
        <v>195</v>
      </c>
      <c r="AK9" t="s">
        <v>198</v>
      </c>
      <c r="AM9" t="s">
        <v>199</v>
      </c>
      <c r="AR9" t="s">
        <v>195</v>
      </c>
      <c r="AS9" t="s">
        <v>200</v>
      </c>
      <c r="AU9" t="s">
        <v>198</v>
      </c>
      <c r="AZ9" t="s">
        <v>201</v>
      </c>
      <c r="BA9" t="s">
        <v>236</v>
      </c>
      <c r="BB9" t="s">
        <v>237</v>
      </c>
      <c r="BC9" t="s">
        <v>204</v>
      </c>
      <c r="BD9" t="s">
        <v>227</v>
      </c>
      <c r="BF9" t="s">
        <v>205</v>
      </c>
      <c r="BG9" t="s">
        <v>198</v>
      </c>
      <c r="BH9" t="s">
        <v>272</v>
      </c>
      <c r="BI9" t="s">
        <v>277</v>
      </c>
      <c r="BK9" t="s">
        <v>207</v>
      </c>
      <c r="BL9" t="s">
        <v>208</v>
      </c>
      <c r="BM9" t="s">
        <v>201</v>
      </c>
      <c r="BP9" t="s">
        <v>227</v>
      </c>
      <c r="BQ9" t="s">
        <v>227</v>
      </c>
      <c r="BS9" t="s">
        <v>273</v>
      </c>
      <c r="BT9" t="s">
        <v>211</v>
      </c>
      <c r="BU9" t="s">
        <v>198</v>
      </c>
      <c r="BW9" t="s">
        <v>212</v>
      </c>
      <c r="CB9" t="s">
        <v>195</v>
      </c>
      <c r="CC9" t="s">
        <v>201</v>
      </c>
      <c r="CG9" t="s">
        <v>213</v>
      </c>
      <c r="CI9" t="s">
        <v>201</v>
      </c>
      <c r="CJ9" t="s">
        <v>201</v>
      </c>
      <c r="CK9" t="s">
        <v>201</v>
      </c>
      <c r="CQ9" t="s">
        <v>201</v>
      </c>
      <c r="CT9" t="s">
        <v>214</v>
      </c>
      <c r="CW9" t="s">
        <v>201</v>
      </c>
      <c r="CX9" t="s">
        <v>201</v>
      </c>
      <c r="CY9" t="s">
        <v>215</v>
      </c>
      <c r="CZ9" t="s">
        <v>201</v>
      </c>
      <c r="DB9" t="s">
        <v>252</v>
      </c>
    </row>
    <row r="10" spans="1:185" x14ac:dyDescent="0.25">
      <c r="A10" t="str">
        <f>"110821603595"</f>
        <v>110821603595</v>
      </c>
      <c r="B10" t="s">
        <v>278</v>
      </c>
      <c r="C10" t="s">
        <v>279</v>
      </c>
      <c r="D10" t="s">
        <v>280</v>
      </c>
      <c r="E10" s="1">
        <v>40776</v>
      </c>
      <c r="G10" t="s">
        <v>234</v>
      </c>
      <c r="H10" t="s">
        <v>189</v>
      </c>
      <c r="I10" t="s">
        <v>235</v>
      </c>
      <c r="W10" t="str">
        <f>"2021-08-27T00:00:00"</f>
        <v>2021-08-27T00:00:00</v>
      </c>
      <c r="X10" t="str">
        <f>"15"</f>
        <v>15</v>
      </c>
      <c r="Y10" t="s">
        <v>221</v>
      </c>
      <c r="AA10" t="s">
        <v>222</v>
      </c>
      <c r="AB10" t="s">
        <v>281</v>
      </c>
      <c r="AC10" t="s">
        <v>194</v>
      </c>
      <c r="AD10" t="s">
        <v>195</v>
      </c>
      <c r="AE10" t="s">
        <v>201</v>
      </c>
      <c r="AG10" t="s">
        <v>196</v>
      </c>
      <c r="AH10">
        <v>1</v>
      </c>
      <c r="AI10" t="s">
        <v>197</v>
      </c>
      <c r="AJ10" t="s">
        <v>195</v>
      </c>
      <c r="AK10" t="s">
        <v>198</v>
      </c>
      <c r="AM10" t="s">
        <v>282</v>
      </c>
      <c r="AR10" t="s">
        <v>195</v>
      </c>
      <c r="AS10" t="s">
        <v>200</v>
      </c>
      <c r="AU10" t="s">
        <v>198</v>
      </c>
      <c r="AZ10" t="s">
        <v>201</v>
      </c>
      <c r="BA10" t="s">
        <v>236</v>
      </c>
      <c r="BB10" t="s">
        <v>237</v>
      </c>
      <c r="BC10" t="s">
        <v>204</v>
      </c>
      <c r="BD10" t="s">
        <v>227</v>
      </c>
      <c r="BF10" t="s">
        <v>257</v>
      </c>
      <c r="BG10" t="s">
        <v>198</v>
      </c>
      <c r="BH10" t="s">
        <v>206</v>
      </c>
      <c r="BI10">
        <v>4</v>
      </c>
      <c r="BK10" t="s">
        <v>207</v>
      </c>
      <c r="BL10" t="s">
        <v>208</v>
      </c>
      <c r="BM10" t="s">
        <v>195</v>
      </c>
      <c r="BS10" t="s">
        <v>210</v>
      </c>
      <c r="BT10" t="s">
        <v>211</v>
      </c>
      <c r="BU10" t="s">
        <v>198</v>
      </c>
      <c r="BW10" t="s">
        <v>212</v>
      </c>
      <c r="CB10" t="s">
        <v>195</v>
      </c>
      <c r="CC10" t="s">
        <v>201</v>
      </c>
      <c r="CG10" t="s">
        <v>213</v>
      </c>
      <c r="CI10" t="s">
        <v>201</v>
      </c>
      <c r="CJ10" t="s">
        <v>201</v>
      </c>
      <c r="CK10" t="s">
        <v>201</v>
      </c>
      <c r="CQ10" t="s">
        <v>201</v>
      </c>
      <c r="CT10" t="s">
        <v>214</v>
      </c>
      <c r="CW10" t="s">
        <v>201</v>
      </c>
      <c r="CX10" t="s">
        <v>201</v>
      </c>
      <c r="CY10" t="s">
        <v>215</v>
      </c>
      <c r="CZ10" t="s">
        <v>201</v>
      </c>
      <c r="DB10" t="s">
        <v>252</v>
      </c>
    </row>
    <row r="11" spans="1:185" x14ac:dyDescent="0.25">
      <c r="A11" t="str">
        <f>"140831501760"</f>
        <v>140831501760</v>
      </c>
      <c r="B11" t="s">
        <v>283</v>
      </c>
      <c r="C11" t="s">
        <v>284</v>
      </c>
      <c r="D11" t="s">
        <v>285</v>
      </c>
      <c r="E11" s="1">
        <v>41882</v>
      </c>
      <c r="G11" t="s">
        <v>188</v>
      </c>
      <c r="H11" t="s">
        <v>189</v>
      </c>
      <c r="I11" t="s">
        <v>190</v>
      </c>
      <c r="W11" t="str">
        <f>"2021-10-05T00:00:00"</f>
        <v>2021-10-05T00:00:00</v>
      </c>
      <c r="X11" t="str">
        <f>"16"</f>
        <v>16</v>
      </c>
      <c r="Y11" t="s">
        <v>221</v>
      </c>
      <c r="AA11" t="s">
        <v>192</v>
      </c>
      <c r="AB11" t="s">
        <v>286</v>
      </c>
      <c r="AC11" t="s">
        <v>194</v>
      </c>
      <c r="AD11" t="s">
        <v>195</v>
      </c>
      <c r="AE11" t="s">
        <v>195</v>
      </c>
      <c r="AG11" t="s">
        <v>196</v>
      </c>
      <c r="AH11">
        <v>2</v>
      </c>
      <c r="AI11" t="s">
        <v>197</v>
      </c>
      <c r="AJ11" t="s">
        <v>195</v>
      </c>
      <c r="AK11" t="s">
        <v>198</v>
      </c>
      <c r="AM11" t="s">
        <v>199</v>
      </c>
      <c r="AR11" t="s">
        <v>195</v>
      </c>
      <c r="AS11" t="s">
        <v>200</v>
      </c>
      <c r="AU11" t="s">
        <v>198</v>
      </c>
      <c r="AZ11" t="s">
        <v>201</v>
      </c>
      <c r="BA11" t="s">
        <v>202</v>
      </c>
      <c r="BB11" t="s">
        <v>203</v>
      </c>
      <c r="BC11" t="s">
        <v>204</v>
      </c>
      <c r="BF11" t="s">
        <v>287</v>
      </c>
      <c r="BG11" t="s">
        <v>198</v>
      </c>
      <c r="BK11" t="s">
        <v>207</v>
      </c>
      <c r="BL11" t="s">
        <v>208</v>
      </c>
      <c r="BM11" t="s">
        <v>195</v>
      </c>
      <c r="BR11" t="s">
        <v>209</v>
      </c>
      <c r="BS11" t="s">
        <v>288</v>
      </c>
      <c r="BU11" t="s">
        <v>198</v>
      </c>
      <c r="BW11" t="s">
        <v>212</v>
      </c>
      <c r="CB11" t="s">
        <v>201</v>
      </c>
      <c r="CC11" t="s">
        <v>201</v>
      </c>
      <c r="CG11" t="s">
        <v>213</v>
      </c>
      <c r="CI11" t="s">
        <v>201</v>
      </c>
      <c r="CJ11" t="s">
        <v>201</v>
      </c>
      <c r="CK11" t="s">
        <v>201</v>
      </c>
      <c r="CQ11" t="s">
        <v>201</v>
      </c>
      <c r="CT11" t="s">
        <v>214</v>
      </c>
      <c r="CW11" t="s">
        <v>201</v>
      </c>
      <c r="CX11" t="s">
        <v>201</v>
      </c>
      <c r="CY11" t="s">
        <v>215</v>
      </c>
      <c r="CZ11" t="s">
        <v>201</v>
      </c>
      <c r="DB11" t="s">
        <v>252</v>
      </c>
    </row>
    <row r="12" spans="1:185" x14ac:dyDescent="0.25">
      <c r="A12" t="str">
        <f>"090304651746"</f>
        <v>090304651746</v>
      </c>
      <c r="B12" t="s">
        <v>289</v>
      </c>
      <c r="C12" t="s">
        <v>290</v>
      </c>
      <c r="D12" t="s">
        <v>291</v>
      </c>
      <c r="E12" s="1">
        <v>39876</v>
      </c>
      <c r="G12" t="s">
        <v>234</v>
      </c>
      <c r="H12" t="s">
        <v>189</v>
      </c>
      <c r="I12" t="s">
        <v>292</v>
      </c>
      <c r="W12" t="str">
        <f>"2022-02-03T00:00:00"</f>
        <v>2022-02-03T00:00:00</v>
      </c>
      <c r="X12" t="str">
        <f>"1"</f>
        <v>1</v>
      </c>
      <c r="Y12" t="s">
        <v>191</v>
      </c>
      <c r="AA12" t="s">
        <v>293</v>
      </c>
      <c r="AB12" t="s">
        <v>271</v>
      </c>
      <c r="AC12" t="s">
        <v>194</v>
      </c>
      <c r="AD12" t="s">
        <v>195</v>
      </c>
      <c r="AE12" t="s">
        <v>195</v>
      </c>
      <c r="AG12" t="s">
        <v>196</v>
      </c>
      <c r="AH12">
        <v>2</v>
      </c>
      <c r="AI12" t="s">
        <v>197</v>
      </c>
      <c r="AJ12" t="s">
        <v>195</v>
      </c>
      <c r="AK12" t="s">
        <v>198</v>
      </c>
      <c r="AM12" t="s">
        <v>294</v>
      </c>
      <c r="AR12" t="s">
        <v>195</v>
      </c>
      <c r="AS12" t="s">
        <v>200</v>
      </c>
      <c r="AU12" t="s">
        <v>198</v>
      </c>
      <c r="AZ12" t="s">
        <v>201</v>
      </c>
      <c r="BA12" t="s">
        <v>202</v>
      </c>
      <c r="BB12" t="s">
        <v>203</v>
      </c>
      <c r="BC12" t="s">
        <v>204</v>
      </c>
      <c r="BF12" t="s">
        <v>257</v>
      </c>
      <c r="BG12" t="s">
        <v>198</v>
      </c>
      <c r="BH12" t="s">
        <v>295</v>
      </c>
      <c r="BI12" t="s">
        <v>296</v>
      </c>
      <c r="BK12" t="s">
        <v>207</v>
      </c>
      <c r="BL12" t="s">
        <v>208</v>
      </c>
      <c r="BM12" t="s">
        <v>195</v>
      </c>
      <c r="BP12" t="s">
        <v>214</v>
      </c>
      <c r="BQ12" t="s">
        <v>214</v>
      </c>
      <c r="BS12" t="s">
        <v>260</v>
      </c>
      <c r="BT12" t="s">
        <v>211</v>
      </c>
      <c r="BU12" t="s">
        <v>198</v>
      </c>
      <c r="BW12" t="s">
        <v>212</v>
      </c>
      <c r="CB12" t="s">
        <v>195</v>
      </c>
      <c r="CC12" t="s">
        <v>201</v>
      </c>
      <c r="CG12" t="s">
        <v>213</v>
      </c>
      <c r="CI12" t="s">
        <v>201</v>
      </c>
      <c r="CJ12" t="s">
        <v>201</v>
      </c>
      <c r="CK12" t="s">
        <v>201</v>
      </c>
      <c r="CQ12" t="s">
        <v>201</v>
      </c>
      <c r="CT12" t="s">
        <v>214</v>
      </c>
      <c r="CW12" t="s">
        <v>201</v>
      </c>
      <c r="CX12" t="s">
        <v>201</v>
      </c>
      <c r="CY12" t="s">
        <v>215</v>
      </c>
      <c r="CZ12" t="s">
        <v>201</v>
      </c>
      <c r="DB12" t="s">
        <v>252</v>
      </c>
    </row>
    <row r="13" spans="1:185" x14ac:dyDescent="0.25">
      <c r="A13" t="str">
        <f>"140527502280"</f>
        <v>140527502280</v>
      </c>
      <c r="B13" t="s">
        <v>297</v>
      </c>
      <c r="C13" t="s">
        <v>298</v>
      </c>
      <c r="D13" t="s">
        <v>299</v>
      </c>
      <c r="E13" s="1">
        <v>41786</v>
      </c>
      <c r="G13" t="s">
        <v>188</v>
      </c>
      <c r="H13" t="s">
        <v>189</v>
      </c>
      <c r="I13" t="s">
        <v>190</v>
      </c>
      <c r="W13" t="str">
        <f>"2020-08-28T00:00:00"</f>
        <v>2020-08-28T00:00:00</v>
      </c>
      <c r="X13" t="str">
        <f>"6"</f>
        <v>6</v>
      </c>
      <c r="Y13" t="s">
        <v>221</v>
      </c>
      <c r="AA13" t="s">
        <v>300</v>
      </c>
      <c r="AB13" t="s">
        <v>286</v>
      </c>
      <c r="AC13" t="s">
        <v>194</v>
      </c>
      <c r="AD13" t="s">
        <v>195</v>
      </c>
      <c r="AE13" t="s">
        <v>195</v>
      </c>
      <c r="AG13" t="s">
        <v>196</v>
      </c>
      <c r="AH13">
        <v>2</v>
      </c>
      <c r="AI13" t="s">
        <v>197</v>
      </c>
      <c r="AJ13" t="s">
        <v>195</v>
      </c>
      <c r="AK13" t="s">
        <v>198</v>
      </c>
      <c r="AM13" t="s">
        <v>199</v>
      </c>
      <c r="AR13" t="s">
        <v>195</v>
      </c>
      <c r="AS13" t="s">
        <v>200</v>
      </c>
      <c r="AU13" t="s">
        <v>198</v>
      </c>
      <c r="AZ13" t="s">
        <v>201</v>
      </c>
      <c r="BA13" t="s">
        <v>202</v>
      </c>
      <c r="BB13" t="s">
        <v>203</v>
      </c>
      <c r="BC13" t="s">
        <v>204</v>
      </c>
      <c r="BF13" t="s">
        <v>287</v>
      </c>
      <c r="BG13" t="s">
        <v>198</v>
      </c>
      <c r="BK13" t="s">
        <v>207</v>
      </c>
      <c r="BL13" t="s">
        <v>208</v>
      </c>
      <c r="BM13" t="s">
        <v>195</v>
      </c>
      <c r="BP13" t="s">
        <v>227</v>
      </c>
      <c r="BQ13" t="s">
        <v>227</v>
      </c>
      <c r="BR13" t="s">
        <v>301</v>
      </c>
      <c r="BS13" t="s">
        <v>210</v>
      </c>
      <c r="BT13" t="s">
        <v>211</v>
      </c>
      <c r="BU13" t="s">
        <v>198</v>
      </c>
      <c r="BW13" t="s">
        <v>212</v>
      </c>
      <c r="CB13" t="s">
        <v>195</v>
      </c>
      <c r="CC13" t="s">
        <v>201</v>
      </c>
      <c r="CG13" t="s">
        <v>213</v>
      </c>
      <c r="CI13" t="s">
        <v>201</v>
      </c>
      <c r="CJ13" t="s">
        <v>201</v>
      </c>
      <c r="CK13" t="s">
        <v>201</v>
      </c>
      <c r="CQ13" t="s">
        <v>201</v>
      </c>
      <c r="CT13" t="s">
        <v>214</v>
      </c>
      <c r="CW13" t="s">
        <v>201</v>
      </c>
      <c r="CX13" t="s">
        <v>201</v>
      </c>
      <c r="CY13" t="s">
        <v>215</v>
      </c>
      <c r="CZ13" t="s">
        <v>201</v>
      </c>
      <c r="DB13" t="s">
        <v>252</v>
      </c>
    </row>
    <row r="14" spans="1:185" x14ac:dyDescent="0.25">
      <c r="A14" t="str">
        <f>"150602503208"</f>
        <v>150602503208</v>
      </c>
      <c r="B14" t="s">
        <v>302</v>
      </c>
      <c r="C14" t="s">
        <v>303</v>
      </c>
      <c r="D14" t="s">
        <v>304</v>
      </c>
      <c r="E14" s="1">
        <v>42157</v>
      </c>
      <c r="G14" t="s">
        <v>188</v>
      </c>
      <c r="H14" t="s">
        <v>189</v>
      </c>
      <c r="I14" t="s">
        <v>292</v>
      </c>
      <c r="W14" t="str">
        <f>"2020-09-02T00:00:00"</f>
        <v>2020-09-02T00:00:00</v>
      </c>
      <c r="X14" t="str">
        <f>"10"</f>
        <v>10</v>
      </c>
      <c r="Y14" t="s">
        <v>221</v>
      </c>
      <c r="AA14" t="s">
        <v>222</v>
      </c>
      <c r="AB14" t="s">
        <v>305</v>
      </c>
      <c r="AC14" t="s">
        <v>194</v>
      </c>
      <c r="AD14" t="s">
        <v>195</v>
      </c>
      <c r="AE14" t="s">
        <v>201</v>
      </c>
      <c r="AG14" t="s">
        <v>196</v>
      </c>
      <c r="AH14">
        <v>1</v>
      </c>
      <c r="AI14" t="s">
        <v>197</v>
      </c>
      <c r="AJ14" t="s">
        <v>195</v>
      </c>
      <c r="AK14" t="s">
        <v>198</v>
      </c>
      <c r="AM14" t="s">
        <v>282</v>
      </c>
      <c r="AR14" t="s">
        <v>195</v>
      </c>
      <c r="AS14" t="s">
        <v>200</v>
      </c>
      <c r="AU14" t="s">
        <v>198</v>
      </c>
      <c r="AZ14" t="s">
        <v>201</v>
      </c>
      <c r="BA14" t="s">
        <v>202</v>
      </c>
      <c r="BB14" t="s">
        <v>203</v>
      </c>
      <c r="BC14" t="s">
        <v>306</v>
      </c>
      <c r="BF14" t="s">
        <v>287</v>
      </c>
      <c r="BG14" t="s">
        <v>198</v>
      </c>
      <c r="BK14" t="s">
        <v>207</v>
      </c>
      <c r="BL14" t="s">
        <v>208</v>
      </c>
      <c r="BM14" t="s">
        <v>195</v>
      </c>
      <c r="BP14" t="s">
        <v>214</v>
      </c>
      <c r="BQ14" t="s">
        <v>214</v>
      </c>
      <c r="BR14" s="2">
        <v>44805</v>
      </c>
      <c r="BS14" t="s">
        <v>210</v>
      </c>
      <c r="BT14" t="s">
        <v>211</v>
      </c>
      <c r="BU14" t="s">
        <v>198</v>
      </c>
      <c r="BW14" t="s">
        <v>212</v>
      </c>
      <c r="CB14" t="s">
        <v>195</v>
      </c>
      <c r="CC14" t="s">
        <v>201</v>
      </c>
      <c r="CG14" t="s">
        <v>213</v>
      </c>
      <c r="CI14" t="s">
        <v>201</v>
      </c>
      <c r="CJ14" t="s">
        <v>201</v>
      </c>
      <c r="CK14" t="s">
        <v>201</v>
      </c>
      <c r="CQ14" t="s">
        <v>201</v>
      </c>
      <c r="CT14" t="s">
        <v>214</v>
      </c>
      <c r="CW14" t="s">
        <v>201</v>
      </c>
      <c r="CX14" t="s">
        <v>201</v>
      </c>
      <c r="CY14" t="s">
        <v>215</v>
      </c>
      <c r="CZ14" t="s">
        <v>201</v>
      </c>
      <c r="DB14" t="s">
        <v>252</v>
      </c>
    </row>
    <row r="15" spans="1:185" x14ac:dyDescent="0.25">
      <c r="A15" t="str">
        <f>"150905602144"</f>
        <v>150905602144</v>
      </c>
      <c r="B15" t="s">
        <v>307</v>
      </c>
      <c r="C15" t="s">
        <v>308</v>
      </c>
      <c r="D15" t="s">
        <v>309</v>
      </c>
      <c r="E15" s="1">
        <v>42252</v>
      </c>
      <c r="G15" t="s">
        <v>234</v>
      </c>
      <c r="H15" t="s">
        <v>189</v>
      </c>
      <c r="I15" t="s">
        <v>190</v>
      </c>
      <c r="W15" t="str">
        <f>"2020-09-02T00:00:00"</f>
        <v>2020-09-02T00:00:00</v>
      </c>
      <c r="X15" t="str">
        <f>"10"</f>
        <v>10</v>
      </c>
      <c r="Y15" t="s">
        <v>221</v>
      </c>
      <c r="AA15" t="s">
        <v>300</v>
      </c>
      <c r="AB15" t="s">
        <v>305</v>
      </c>
      <c r="AC15" t="s">
        <v>194</v>
      </c>
      <c r="AD15" t="s">
        <v>195</v>
      </c>
      <c r="AE15" t="s">
        <v>201</v>
      </c>
      <c r="AG15" t="s">
        <v>196</v>
      </c>
      <c r="AH15">
        <v>1</v>
      </c>
      <c r="AI15" t="s">
        <v>197</v>
      </c>
      <c r="AJ15" t="s">
        <v>195</v>
      </c>
      <c r="AK15" t="s">
        <v>198</v>
      </c>
      <c r="AM15" t="s">
        <v>282</v>
      </c>
      <c r="AR15" t="s">
        <v>195</v>
      </c>
      <c r="AS15" t="s">
        <v>200</v>
      </c>
      <c r="AU15" t="s">
        <v>198</v>
      </c>
      <c r="AZ15" t="s">
        <v>201</v>
      </c>
      <c r="BA15" t="s">
        <v>202</v>
      </c>
      <c r="BB15" t="s">
        <v>203</v>
      </c>
      <c r="BC15" t="s">
        <v>306</v>
      </c>
      <c r="BF15" t="s">
        <v>287</v>
      </c>
      <c r="BG15" t="s">
        <v>198</v>
      </c>
      <c r="BK15" t="s">
        <v>207</v>
      </c>
      <c r="BL15" t="s">
        <v>208</v>
      </c>
      <c r="BM15" t="s">
        <v>195</v>
      </c>
      <c r="BP15" t="s">
        <v>227</v>
      </c>
      <c r="BQ15" t="s">
        <v>227</v>
      </c>
      <c r="BR15" s="2">
        <v>44805</v>
      </c>
      <c r="BS15" t="s">
        <v>210</v>
      </c>
      <c r="BT15" t="s">
        <v>211</v>
      </c>
      <c r="BU15" t="s">
        <v>198</v>
      </c>
      <c r="BW15" t="s">
        <v>212</v>
      </c>
      <c r="CB15" t="s">
        <v>195</v>
      </c>
      <c r="CC15" t="s">
        <v>201</v>
      </c>
      <c r="CG15" t="s">
        <v>213</v>
      </c>
      <c r="CI15" t="s">
        <v>201</v>
      </c>
      <c r="CJ15" t="s">
        <v>201</v>
      </c>
      <c r="CK15" t="s">
        <v>201</v>
      </c>
      <c r="CQ15" t="s">
        <v>201</v>
      </c>
      <c r="CT15" t="s">
        <v>214</v>
      </c>
      <c r="CW15" t="s">
        <v>201</v>
      </c>
      <c r="CX15" t="s">
        <v>201</v>
      </c>
      <c r="CY15" t="s">
        <v>215</v>
      </c>
      <c r="CZ15" t="s">
        <v>201</v>
      </c>
      <c r="DB15" t="s">
        <v>252</v>
      </c>
      <c r="FQ15" t="s">
        <v>195</v>
      </c>
    </row>
    <row r="16" spans="1:185" x14ac:dyDescent="0.25">
      <c r="A16" t="str">
        <f>"150916604943"</f>
        <v>150916604943</v>
      </c>
      <c r="B16" t="s">
        <v>310</v>
      </c>
      <c r="C16" t="s">
        <v>311</v>
      </c>
      <c r="D16" t="s">
        <v>312</v>
      </c>
      <c r="E16" s="1">
        <v>42263</v>
      </c>
      <c r="G16" t="s">
        <v>234</v>
      </c>
      <c r="H16" t="s">
        <v>189</v>
      </c>
      <c r="I16" t="s">
        <v>235</v>
      </c>
      <c r="W16" t="str">
        <f>"2020-09-04T00:00:00"</f>
        <v>2020-09-04T00:00:00</v>
      </c>
      <c r="X16" t="str">
        <f>"10.09.2020"</f>
        <v>10.09.2020</v>
      </c>
      <c r="Y16" t="s">
        <v>221</v>
      </c>
      <c r="AA16" t="s">
        <v>293</v>
      </c>
      <c r="AB16" t="s">
        <v>305</v>
      </c>
      <c r="AC16" t="s">
        <v>194</v>
      </c>
      <c r="AD16" t="s">
        <v>195</v>
      </c>
      <c r="AE16" t="s">
        <v>201</v>
      </c>
      <c r="AG16" t="s">
        <v>196</v>
      </c>
      <c r="AH16">
        <v>1</v>
      </c>
      <c r="AI16" t="s">
        <v>197</v>
      </c>
      <c r="AJ16" t="s">
        <v>195</v>
      </c>
      <c r="AK16" t="s">
        <v>198</v>
      </c>
      <c r="AM16" t="s">
        <v>313</v>
      </c>
      <c r="AR16" t="s">
        <v>195</v>
      </c>
      <c r="AS16" t="s">
        <v>200</v>
      </c>
      <c r="AU16" t="s">
        <v>198</v>
      </c>
      <c r="AZ16" t="s">
        <v>201</v>
      </c>
      <c r="BA16" t="s">
        <v>202</v>
      </c>
      <c r="BB16" t="s">
        <v>203</v>
      </c>
      <c r="BC16" t="s">
        <v>306</v>
      </c>
      <c r="BF16" t="s">
        <v>287</v>
      </c>
      <c r="BG16" t="s">
        <v>198</v>
      </c>
      <c r="BK16" t="s">
        <v>207</v>
      </c>
      <c r="BL16" t="s">
        <v>208</v>
      </c>
      <c r="BM16" t="s">
        <v>195</v>
      </c>
      <c r="BP16" t="s">
        <v>227</v>
      </c>
      <c r="BQ16" t="s">
        <v>227</v>
      </c>
      <c r="BR16" s="2">
        <v>44805</v>
      </c>
      <c r="BS16" t="s">
        <v>210</v>
      </c>
      <c r="BT16" t="s">
        <v>211</v>
      </c>
      <c r="BU16" t="s">
        <v>198</v>
      </c>
      <c r="BW16" t="s">
        <v>212</v>
      </c>
      <c r="CB16" t="s">
        <v>195</v>
      </c>
      <c r="CC16" t="s">
        <v>201</v>
      </c>
      <c r="CG16" t="s">
        <v>213</v>
      </c>
      <c r="CI16" t="s">
        <v>201</v>
      </c>
      <c r="CJ16" t="s">
        <v>201</v>
      </c>
      <c r="CK16" t="s">
        <v>201</v>
      </c>
      <c r="CQ16" t="s">
        <v>201</v>
      </c>
      <c r="CT16" t="s">
        <v>214</v>
      </c>
      <c r="CW16" t="s">
        <v>201</v>
      </c>
      <c r="CX16" t="s">
        <v>201</v>
      </c>
      <c r="CY16" t="s">
        <v>215</v>
      </c>
      <c r="CZ16" t="s">
        <v>201</v>
      </c>
      <c r="DB16" t="s">
        <v>252</v>
      </c>
      <c r="FQ16" t="s">
        <v>195</v>
      </c>
    </row>
    <row r="17" spans="1:173" x14ac:dyDescent="0.25">
      <c r="A17" t="str">
        <f>"151210503071"</f>
        <v>151210503071</v>
      </c>
      <c r="B17" t="s">
        <v>297</v>
      </c>
      <c r="C17" t="s">
        <v>314</v>
      </c>
      <c r="D17" t="s">
        <v>299</v>
      </c>
      <c r="E17" s="1">
        <v>42348</v>
      </c>
      <c r="G17" t="s">
        <v>188</v>
      </c>
      <c r="H17" t="s">
        <v>189</v>
      </c>
      <c r="I17" t="s">
        <v>190</v>
      </c>
      <c r="W17" t="str">
        <f>"2020-09-02T00:00:00"</f>
        <v>2020-09-02T00:00:00</v>
      </c>
      <c r="X17" t="str">
        <f>"10"</f>
        <v>10</v>
      </c>
      <c r="Y17" t="s">
        <v>221</v>
      </c>
      <c r="AA17" t="s">
        <v>300</v>
      </c>
      <c r="AB17" t="s">
        <v>305</v>
      </c>
      <c r="AC17" t="s">
        <v>194</v>
      </c>
      <c r="AD17" t="s">
        <v>195</v>
      </c>
      <c r="AE17" t="s">
        <v>201</v>
      </c>
      <c r="AG17" t="s">
        <v>196</v>
      </c>
      <c r="AH17">
        <v>1</v>
      </c>
      <c r="AI17" t="s">
        <v>197</v>
      </c>
      <c r="AJ17" t="s">
        <v>195</v>
      </c>
      <c r="AK17" t="s">
        <v>198</v>
      </c>
      <c r="AM17" t="s">
        <v>282</v>
      </c>
      <c r="AR17" t="s">
        <v>195</v>
      </c>
      <c r="AS17" t="s">
        <v>200</v>
      </c>
      <c r="AU17" t="s">
        <v>198</v>
      </c>
      <c r="AZ17" t="s">
        <v>201</v>
      </c>
      <c r="BA17" t="s">
        <v>202</v>
      </c>
      <c r="BB17" t="s">
        <v>203</v>
      </c>
      <c r="BC17" t="s">
        <v>306</v>
      </c>
      <c r="BF17" t="s">
        <v>287</v>
      </c>
      <c r="BG17" t="s">
        <v>198</v>
      </c>
      <c r="BK17" t="s">
        <v>207</v>
      </c>
      <c r="BL17" t="s">
        <v>208</v>
      </c>
      <c r="BM17" t="s">
        <v>195</v>
      </c>
      <c r="BP17" t="s">
        <v>227</v>
      </c>
      <c r="BQ17" t="s">
        <v>227</v>
      </c>
      <c r="BR17" s="2">
        <v>44805</v>
      </c>
      <c r="BS17" t="s">
        <v>210</v>
      </c>
      <c r="BT17" t="s">
        <v>211</v>
      </c>
      <c r="BU17" t="s">
        <v>198</v>
      </c>
      <c r="BW17" t="s">
        <v>212</v>
      </c>
      <c r="CB17" t="s">
        <v>195</v>
      </c>
      <c r="CC17" t="s">
        <v>201</v>
      </c>
      <c r="CG17" t="s">
        <v>213</v>
      </c>
      <c r="CI17" t="s">
        <v>201</v>
      </c>
      <c r="CJ17" t="s">
        <v>201</v>
      </c>
      <c r="CK17" t="s">
        <v>201</v>
      </c>
      <c r="CQ17" t="s">
        <v>201</v>
      </c>
      <c r="CT17" t="s">
        <v>214</v>
      </c>
      <c r="CW17" t="s">
        <v>201</v>
      </c>
      <c r="CX17" t="s">
        <v>201</v>
      </c>
      <c r="CY17" t="s">
        <v>215</v>
      </c>
      <c r="CZ17" t="s">
        <v>201</v>
      </c>
      <c r="DB17" t="s">
        <v>252</v>
      </c>
      <c r="FQ17" t="s">
        <v>195</v>
      </c>
    </row>
    <row r="18" spans="1:173" x14ac:dyDescent="0.25">
      <c r="A18" t="str">
        <f>"150819603978"</f>
        <v>150819603978</v>
      </c>
      <c r="B18" t="s">
        <v>315</v>
      </c>
      <c r="C18" t="s">
        <v>316</v>
      </c>
      <c r="D18" t="s">
        <v>317</v>
      </c>
      <c r="E18" s="1">
        <v>42235</v>
      </c>
      <c r="G18" t="s">
        <v>234</v>
      </c>
      <c r="H18" t="s">
        <v>189</v>
      </c>
      <c r="I18" t="s">
        <v>318</v>
      </c>
      <c r="W18" t="str">
        <f>"2020-09-02T00:00:00"</f>
        <v>2020-09-02T00:00:00</v>
      </c>
      <c r="X18" t="str">
        <f>"10"</f>
        <v>10</v>
      </c>
      <c r="Y18" t="s">
        <v>221</v>
      </c>
      <c r="AA18" t="s">
        <v>300</v>
      </c>
      <c r="AB18" t="s">
        <v>305</v>
      </c>
      <c r="AC18" t="s">
        <v>194</v>
      </c>
      <c r="AD18" t="s">
        <v>195</v>
      </c>
      <c r="AE18" t="s">
        <v>201</v>
      </c>
      <c r="AG18" t="s">
        <v>196</v>
      </c>
      <c r="AH18">
        <v>1</v>
      </c>
      <c r="AI18" t="s">
        <v>197</v>
      </c>
      <c r="AJ18" t="s">
        <v>195</v>
      </c>
      <c r="AK18" t="s">
        <v>198</v>
      </c>
      <c r="AM18" t="s">
        <v>282</v>
      </c>
      <c r="AR18" t="s">
        <v>195</v>
      </c>
      <c r="AS18" t="s">
        <v>200</v>
      </c>
      <c r="AU18" t="s">
        <v>198</v>
      </c>
      <c r="AZ18" t="s">
        <v>201</v>
      </c>
      <c r="BA18" t="s">
        <v>202</v>
      </c>
      <c r="BB18" t="s">
        <v>203</v>
      </c>
      <c r="BC18" t="s">
        <v>306</v>
      </c>
      <c r="BF18" t="s">
        <v>287</v>
      </c>
      <c r="BG18" t="s">
        <v>198</v>
      </c>
      <c r="BK18" t="s">
        <v>207</v>
      </c>
      <c r="BL18" t="s">
        <v>208</v>
      </c>
      <c r="BM18" t="s">
        <v>195</v>
      </c>
      <c r="BP18" t="s">
        <v>214</v>
      </c>
      <c r="BQ18" t="s">
        <v>214</v>
      </c>
      <c r="BR18" s="2">
        <v>44805</v>
      </c>
      <c r="BS18" t="s">
        <v>210</v>
      </c>
      <c r="BT18" t="s">
        <v>211</v>
      </c>
      <c r="BU18" t="s">
        <v>198</v>
      </c>
      <c r="BW18" t="s">
        <v>212</v>
      </c>
      <c r="CB18" t="s">
        <v>195</v>
      </c>
      <c r="CC18" t="s">
        <v>201</v>
      </c>
      <c r="CG18" t="s">
        <v>213</v>
      </c>
      <c r="CI18" t="s">
        <v>201</v>
      </c>
      <c r="CJ18" t="s">
        <v>201</v>
      </c>
      <c r="CK18" t="s">
        <v>201</v>
      </c>
      <c r="CQ18" t="s">
        <v>201</v>
      </c>
      <c r="CT18" t="s">
        <v>214</v>
      </c>
      <c r="CW18" t="s">
        <v>201</v>
      </c>
      <c r="CX18" t="s">
        <v>201</v>
      </c>
      <c r="CY18" t="s">
        <v>215</v>
      </c>
      <c r="CZ18" t="s">
        <v>201</v>
      </c>
      <c r="DB18" t="s">
        <v>252</v>
      </c>
      <c r="FQ18" t="s">
        <v>195</v>
      </c>
    </row>
    <row r="19" spans="1:173" x14ac:dyDescent="0.25">
      <c r="A19" t="str">
        <f>"160811600416"</f>
        <v>160811600416</v>
      </c>
      <c r="B19" t="s">
        <v>319</v>
      </c>
      <c r="C19" t="s">
        <v>320</v>
      </c>
      <c r="D19" t="s">
        <v>321</v>
      </c>
      <c r="E19" s="1">
        <v>42593</v>
      </c>
      <c r="G19" t="s">
        <v>234</v>
      </c>
      <c r="H19" t="s">
        <v>189</v>
      </c>
      <c r="I19" t="s">
        <v>190</v>
      </c>
      <c r="W19" t="str">
        <f>"2021-09-01T00:00:00"</f>
        <v>2021-09-01T00:00:00</v>
      </c>
      <c r="X19" t="str">
        <f>"16"</f>
        <v>16</v>
      </c>
      <c r="Y19" t="s">
        <v>221</v>
      </c>
      <c r="AA19" t="s">
        <v>300</v>
      </c>
      <c r="AB19" t="s">
        <v>322</v>
      </c>
      <c r="AC19" t="s">
        <v>194</v>
      </c>
      <c r="AD19" t="s">
        <v>195</v>
      </c>
      <c r="AE19" t="s">
        <v>201</v>
      </c>
      <c r="AG19" t="s">
        <v>196</v>
      </c>
      <c r="AH19">
        <v>2</v>
      </c>
      <c r="AI19" t="s">
        <v>197</v>
      </c>
      <c r="AK19" t="s">
        <v>198</v>
      </c>
      <c r="AM19" t="s">
        <v>282</v>
      </c>
      <c r="AR19" t="s">
        <v>195</v>
      </c>
      <c r="AS19" t="s">
        <v>200</v>
      </c>
      <c r="AU19" t="s">
        <v>198</v>
      </c>
      <c r="AZ19" t="s">
        <v>201</v>
      </c>
      <c r="BA19" t="s">
        <v>202</v>
      </c>
      <c r="BB19" t="s">
        <v>203</v>
      </c>
      <c r="BC19" t="s">
        <v>306</v>
      </c>
      <c r="BF19" t="s">
        <v>287</v>
      </c>
      <c r="BG19" t="s">
        <v>198</v>
      </c>
      <c r="BK19" t="s">
        <v>208</v>
      </c>
      <c r="BS19" t="s">
        <v>288</v>
      </c>
      <c r="BU19" t="s">
        <v>198</v>
      </c>
      <c r="BW19" t="s">
        <v>212</v>
      </c>
      <c r="CB19" t="s">
        <v>195</v>
      </c>
      <c r="CC19" t="s">
        <v>201</v>
      </c>
      <c r="CG19" t="s">
        <v>213</v>
      </c>
      <c r="CI19" t="s">
        <v>201</v>
      </c>
      <c r="CJ19" t="s">
        <v>201</v>
      </c>
      <c r="CK19" t="s">
        <v>201</v>
      </c>
      <c r="CQ19" t="s">
        <v>201</v>
      </c>
      <c r="CT19" t="s">
        <v>214</v>
      </c>
      <c r="CW19" t="s">
        <v>201</v>
      </c>
      <c r="CX19" t="s">
        <v>201</v>
      </c>
      <c r="CY19" t="s">
        <v>215</v>
      </c>
      <c r="CZ19" t="s">
        <v>201</v>
      </c>
      <c r="DB19" t="s">
        <v>252</v>
      </c>
    </row>
    <row r="20" spans="1:173" x14ac:dyDescent="0.25">
      <c r="A20" t="str">
        <f>"120919505946"</f>
        <v>120919505946</v>
      </c>
      <c r="B20" t="s">
        <v>323</v>
      </c>
      <c r="C20" t="s">
        <v>324</v>
      </c>
      <c r="D20" t="s">
        <v>325</v>
      </c>
      <c r="E20" s="1">
        <v>41171</v>
      </c>
      <c r="G20" t="s">
        <v>188</v>
      </c>
      <c r="H20" t="s">
        <v>189</v>
      </c>
      <c r="I20" t="s">
        <v>235</v>
      </c>
      <c r="W20" t="str">
        <f>"2021-08-16T00:00:00"</f>
        <v>2021-08-16T00:00:00</v>
      </c>
      <c r="X20" t="str">
        <f>"12"</f>
        <v>12</v>
      </c>
      <c r="Y20" t="s">
        <v>221</v>
      </c>
      <c r="AA20" t="s">
        <v>192</v>
      </c>
      <c r="AB20" t="s">
        <v>193</v>
      </c>
      <c r="AC20" t="s">
        <v>194</v>
      </c>
      <c r="AD20" t="s">
        <v>195</v>
      </c>
      <c r="AE20" t="s">
        <v>195</v>
      </c>
      <c r="AG20" t="s">
        <v>196</v>
      </c>
      <c r="AH20">
        <v>2</v>
      </c>
      <c r="AI20" t="s">
        <v>197</v>
      </c>
      <c r="AJ20" t="s">
        <v>195</v>
      </c>
      <c r="AK20" t="s">
        <v>198</v>
      </c>
      <c r="AM20" t="s">
        <v>199</v>
      </c>
      <c r="AR20" t="s">
        <v>195</v>
      </c>
      <c r="AS20" t="s">
        <v>200</v>
      </c>
      <c r="AU20" t="s">
        <v>198</v>
      </c>
      <c r="AZ20" t="s">
        <v>201</v>
      </c>
      <c r="BA20" t="s">
        <v>236</v>
      </c>
      <c r="BB20" t="s">
        <v>237</v>
      </c>
      <c r="BC20" t="s">
        <v>204</v>
      </c>
      <c r="BD20" t="s">
        <v>227</v>
      </c>
      <c r="BF20" t="s">
        <v>205</v>
      </c>
      <c r="BG20" t="s">
        <v>198</v>
      </c>
      <c r="BH20" t="s">
        <v>206</v>
      </c>
      <c r="BI20">
        <v>3</v>
      </c>
      <c r="BK20" t="s">
        <v>207</v>
      </c>
      <c r="BL20" t="s">
        <v>208</v>
      </c>
      <c r="BM20" t="s">
        <v>195</v>
      </c>
      <c r="BR20" s="3">
        <v>45566</v>
      </c>
      <c r="BS20" t="s">
        <v>210</v>
      </c>
      <c r="BT20" t="s">
        <v>211</v>
      </c>
      <c r="BU20" t="s">
        <v>198</v>
      </c>
      <c r="BW20" t="s">
        <v>212</v>
      </c>
      <c r="CB20" t="s">
        <v>195</v>
      </c>
      <c r="CC20" t="s">
        <v>201</v>
      </c>
      <c r="CG20" t="s">
        <v>213</v>
      </c>
      <c r="CI20" t="s">
        <v>201</v>
      </c>
      <c r="CJ20" t="s">
        <v>201</v>
      </c>
      <c r="CK20" t="s">
        <v>201</v>
      </c>
      <c r="CQ20" t="s">
        <v>201</v>
      </c>
      <c r="CT20" t="s">
        <v>214</v>
      </c>
      <c r="CW20" t="s">
        <v>201</v>
      </c>
      <c r="CX20" t="s">
        <v>201</v>
      </c>
      <c r="CY20" t="s">
        <v>215</v>
      </c>
      <c r="CZ20" t="s">
        <v>201</v>
      </c>
      <c r="DB20" t="s">
        <v>230</v>
      </c>
    </row>
    <row r="21" spans="1:173" x14ac:dyDescent="0.25">
      <c r="A21" t="str">
        <f>"081012651792"</f>
        <v>081012651792</v>
      </c>
      <c r="B21" t="s">
        <v>326</v>
      </c>
      <c r="C21" t="s">
        <v>327</v>
      </c>
      <c r="D21" t="s">
        <v>291</v>
      </c>
      <c r="E21" s="1">
        <v>39733</v>
      </c>
      <c r="G21" t="s">
        <v>234</v>
      </c>
      <c r="H21" t="s">
        <v>189</v>
      </c>
      <c r="I21" t="s">
        <v>328</v>
      </c>
      <c r="W21" t="str">
        <f>"2018-08-29T00:00:00"</f>
        <v>2018-08-29T00:00:00</v>
      </c>
      <c r="X21" t="str">
        <f>"17"</f>
        <v>17</v>
      </c>
      <c r="Y21" t="s">
        <v>191</v>
      </c>
      <c r="AA21" t="s">
        <v>192</v>
      </c>
      <c r="AB21" t="s">
        <v>271</v>
      </c>
      <c r="AC21" t="s">
        <v>194</v>
      </c>
      <c r="AD21" t="s">
        <v>195</v>
      </c>
      <c r="AE21" t="s">
        <v>195</v>
      </c>
      <c r="AG21" t="s">
        <v>196</v>
      </c>
      <c r="AH21">
        <v>2</v>
      </c>
      <c r="AI21" t="s">
        <v>197</v>
      </c>
      <c r="AJ21" t="s">
        <v>195</v>
      </c>
      <c r="AK21" t="s">
        <v>198</v>
      </c>
      <c r="AM21" t="s">
        <v>199</v>
      </c>
      <c r="AR21" t="s">
        <v>195</v>
      </c>
      <c r="AS21" t="s">
        <v>200</v>
      </c>
      <c r="AU21" t="s">
        <v>198</v>
      </c>
      <c r="AZ21" t="s">
        <v>201</v>
      </c>
      <c r="BA21" t="s">
        <v>202</v>
      </c>
      <c r="BB21" t="s">
        <v>203</v>
      </c>
      <c r="BC21" t="s">
        <v>204</v>
      </c>
      <c r="BD21" t="s">
        <v>224</v>
      </c>
      <c r="BF21" t="s">
        <v>257</v>
      </c>
      <c r="BG21" t="s">
        <v>198</v>
      </c>
      <c r="BH21" t="s">
        <v>329</v>
      </c>
      <c r="BI21" t="s">
        <v>267</v>
      </c>
      <c r="BK21" t="s">
        <v>207</v>
      </c>
      <c r="BL21" t="s">
        <v>208</v>
      </c>
      <c r="BM21" t="s">
        <v>195</v>
      </c>
      <c r="BP21" t="s">
        <v>214</v>
      </c>
      <c r="BQ21" t="s">
        <v>214</v>
      </c>
      <c r="BS21" t="s">
        <v>273</v>
      </c>
      <c r="BT21" t="s">
        <v>211</v>
      </c>
      <c r="BU21" t="s">
        <v>198</v>
      </c>
      <c r="BW21" t="s">
        <v>212</v>
      </c>
      <c r="CB21" t="s">
        <v>195</v>
      </c>
      <c r="CC21" t="s">
        <v>201</v>
      </c>
      <c r="CG21" t="s">
        <v>213</v>
      </c>
      <c r="CI21" t="s">
        <v>201</v>
      </c>
      <c r="CJ21" t="s">
        <v>201</v>
      </c>
      <c r="CK21" t="s">
        <v>201</v>
      </c>
      <c r="CQ21" t="s">
        <v>201</v>
      </c>
      <c r="CT21" t="s">
        <v>214</v>
      </c>
      <c r="CW21" t="s">
        <v>201</v>
      </c>
      <c r="CX21" t="s">
        <v>201</v>
      </c>
      <c r="CY21" t="s">
        <v>215</v>
      </c>
      <c r="CZ21" t="s">
        <v>201</v>
      </c>
      <c r="DB21" t="s">
        <v>252</v>
      </c>
    </row>
    <row r="22" spans="1:173" x14ac:dyDescent="0.25">
      <c r="A22" t="str">
        <f>"081013652019"</f>
        <v>081013652019</v>
      </c>
      <c r="B22" t="s">
        <v>330</v>
      </c>
      <c r="C22" t="s">
        <v>331</v>
      </c>
      <c r="D22" t="s">
        <v>332</v>
      </c>
      <c r="E22" s="1">
        <v>39734</v>
      </c>
      <c r="G22" t="s">
        <v>234</v>
      </c>
      <c r="H22" t="s">
        <v>189</v>
      </c>
      <c r="I22" t="s">
        <v>333</v>
      </c>
      <c r="W22" t="str">
        <f>"2021-05-14T00:00:00"</f>
        <v>2021-05-14T00:00:00</v>
      </c>
      <c r="X22" t="str">
        <f>"3"</f>
        <v>3</v>
      </c>
      <c r="Y22" t="s">
        <v>191</v>
      </c>
      <c r="AA22" t="s">
        <v>222</v>
      </c>
      <c r="AB22" t="s">
        <v>271</v>
      </c>
      <c r="AC22" t="s">
        <v>194</v>
      </c>
      <c r="AD22" t="s">
        <v>195</v>
      </c>
      <c r="AE22" t="s">
        <v>201</v>
      </c>
      <c r="AG22" t="s">
        <v>196</v>
      </c>
      <c r="AH22">
        <v>2</v>
      </c>
      <c r="AI22" t="s">
        <v>197</v>
      </c>
      <c r="AJ22" t="s">
        <v>195</v>
      </c>
      <c r="AK22" t="s">
        <v>198</v>
      </c>
      <c r="AM22" t="s">
        <v>199</v>
      </c>
      <c r="AR22" t="s">
        <v>195</v>
      </c>
      <c r="AS22" t="s">
        <v>200</v>
      </c>
      <c r="AU22" t="s">
        <v>198</v>
      </c>
      <c r="AZ22" t="s">
        <v>201</v>
      </c>
      <c r="BA22" t="s">
        <v>202</v>
      </c>
      <c r="BB22" t="s">
        <v>203</v>
      </c>
      <c r="BC22" t="s">
        <v>204</v>
      </c>
      <c r="BF22" t="s">
        <v>257</v>
      </c>
      <c r="BG22" t="s">
        <v>198</v>
      </c>
      <c r="BH22" t="s">
        <v>206</v>
      </c>
      <c r="BI22">
        <v>4</v>
      </c>
      <c r="BK22" t="s">
        <v>207</v>
      </c>
      <c r="BL22" t="s">
        <v>208</v>
      </c>
      <c r="BM22" t="s">
        <v>195</v>
      </c>
      <c r="BP22" t="s">
        <v>214</v>
      </c>
      <c r="BQ22" t="s">
        <v>214</v>
      </c>
      <c r="BS22" t="s">
        <v>273</v>
      </c>
      <c r="BT22" t="s">
        <v>211</v>
      </c>
      <c r="BU22" t="s">
        <v>198</v>
      </c>
      <c r="BW22" t="s">
        <v>212</v>
      </c>
      <c r="CB22" t="s">
        <v>195</v>
      </c>
      <c r="CC22" t="s">
        <v>201</v>
      </c>
      <c r="CG22" t="s">
        <v>213</v>
      </c>
      <c r="CI22" t="s">
        <v>201</v>
      </c>
      <c r="CJ22" t="s">
        <v>201</v>
      </c>
      <c r="CK22" t="s">
        <v>201</v>
      </c>
      <c r="CQ22" t="s">
        <v>201</v>
      </c>
      <c r="CT22" t="s">
        <v>214</v>
      </c>
      <c r="CW22" t="s">
        <v>201</v>
      </c>
      <c r="CX22" t="s">
        <v>201</v>
      </c>
      <c r="CY22" t="s">
        <v>215</v>
      </c>
      <c r="CZ22" t="s">
        <v>201</v>
      </c>
      <c r="DB22" t="s">
        <v>230</v>
      </c>
    </row>
    <row r="23" spans="1:173" x14ac:dyDescent="0.25">
      <c r="A23" t="str">
        <f>"091030554768"</f>
        <v>091030554768</v>
      </c>
      <c r="B23" t="s">
        <v>330</v>
      </c>
      <c r="C23" t="s">
        <v>334</v>
      </c>
      <c r="D23" t="s">
        <v>335</v>
      </c>
      <c r="E23" s="1">
        <v>40116</v>
      </c>
      <c r="G23" t="s">
        <v>188</v>
      </c>
      <c r="H23" t="s">
        <v>189</v>
      </c>
      <c r="I23" t="s">
        <v>333</v>
      </c>
      <c r="W23" t="str">
        <f>"2021-05-14T00:00:00"</f>
        <v>2021-05-14T00:00:00</v>
      </c>
      <c r="X23" t="str">
        <f>"3"</f>
        <v>3</v>
      </c>
      <c r="Y23" t="s">
        <v>191</v>
      </c>
      <c r="AA23" t="s">
        <v>222</v>
      </c>
      <c r="AB23" t="s">
        <v>336</v>
      </c>
      <c r="AC23" t="s">
        <v>194</v>
      </c>
      <c r="AD23" t="s">
        <v>195</v>
      </c>
      <c r="AE23" t="s">
        <v>201</v>
      </c>
      <c r="AG23" t="s">
        <v>196</v>
      </c>
      <c r="AH23">
        <v>2</v>
      </c>
      <c r="AI23" t="s">
        <v>197</v>
      </c>
      <c r="AJ23" t="s">
        <v>195</v>
      </c>
      <c r="AK23" t="s">
        <v>198</v>
      </c>
      <c r="AM23" t="s">
        <v>199</v>
      </c>
      <c r="AR23" t="s">
        <v>195</v>
      </c>
      <c r="AS23" t="s">
        <v>200</v>
      </c>
      <c r="AU23" t="s">
        <v>198</v>
      </c>
      <c r="AZ23" t="s">
        <v>201</v>
      </c>
      <c r="BA23" t="s">
        <v>202</v>
      </c>
      <c r="BB23" t="s">
        <v>203</v>
      </c>
      <c r="BC23" t="s">
        <v>204</v>
      </c>
      <c r="BF23" t="s">
        <v>257</v>
      </c>
      <c r="BG23" t="s">
        <v>198</v>
      </c>
      <c r="BH23" t="s">
        <v>206</v>
      </c>
      <c r="BI23">
        <v>4</v>
      </c>
      <c r="BK23" t="s">
        <v>207</v>
      </c>
      <c r="BL23" t="s">
        <v>208</v>
      </c>
      <c r="BM23" t="s">
        <v>195</v>
      </c>
      <c r="BP23" t="s">
        <v>214</v>
      </c>
      <c r="BQ23" t="s">
        <v>214</v>
      </c>
      <c r="BS23" t="s">
        <v>260</v>
      </c>
      <c r="BT23" t="s">
        <v>211</v>
      </c>
      <c r="BU23" t="s">
        <v>198</v>
      </c>
      <c r="BW23" t="s">
        <v>240</v>
      </c>
      <c r="BX23" t="s">
        <v>337</v>
      </c>
      <c r="BY23" t="s">
        <v>338</v>
      </c>
      <c r="BZ23" t="s">
        <v>243</v>
      </c>
      <c r="CA23" t="s">
        <v>339</v>
      </c>
      <c r="CB23" t="s">
        <v>195</v>
      </c>
      <c r="CC23" t="s">
        <v>201</v>
      </c>
      <c r="CG23" t="s">
        <v>213</v>
      </c>
      <c r="CI23" t="s">
        <v>201</v>
      </c>
      <c r="CJ23" t="s">
        <v>201</v>
      </c>
      <c r="CK23" t="s">
        <v>201</v>
      </c>
      <c r="CQ23" t="s">
        <v>201</v>
      </c>
      <c r="CT23" t="s">
        <v>214</v>
      </c>
      <c r="CW23" t="s">
        <v>201</v>
      </c>
      <c r="CX23" t="s">
        <v>201</v>
      </c>
      <c r="CY23" t="s">
        <v>215</v>
      </c>
      <c r="CZ23" t="s">
        <v>201</v>
      </c>
      <c r="DB23" t="s">
        <v>230</v>
      </c>
    </row>
    <row r="24" spans="1:173" x14ac:dyDescent="0.25">
      <c r="A24" t="str">
        <f>"050729652123"</f>
        <v>050729652123</v>
      </c>
      <c r="B24" t="s">
        <v>340</v>
      </c>
      <c r="C24" t="s">
        <v>341</v>
      </c>
      <c r="D24" t="s">
        <v>342</v>
      </c>
      <c r="E24" s="1">
        <v>38562</v>
      </c>
      <c r="G24" t="s">
        <v>234</v>
      </c>
      <c r="H24" t="s">
        <v>189</v>
      </c>
      <c r="I24" t="s">
        <v>328</v>
      </c>
      <c r="W24" t="str">
        <f>"2020-08-29T00:00:00"</f>
        <v>2020-08-29T00:00:00</v>
      </c>
      <c r="X24" t="str">
        <f>"7"</f>
        <v>7</v>
      </c>
      <c r="Y24" t="s">
        <v>221</v>
      </c>
      <c r="Z24" t="str">
        <f>"kurmansai_ossh@mail.ru"</f>
        <v>kurmansai_ossh@mail.ru</v>
      </c>
      <c r="AA24" t="s">
        <v>300</v>
      </c>
      <c r="AB24" t="s">
        <v>223</v>
      </c>
      <c r="AC24" t="s">
        <v>194</v>
      </c>
      <c r="AD24" t="s">
        <v>195</v>
      </c>
      <c r="AE24" t="s">
        <v>201</v>
      </c>
      <c r="AG24" t="s">
        <v>196</v>
      </c>
      <c r="AH24">
        <v>1</v>
      </c>
      <c r="AI24" t="s">
        <v>197</v>
      </c>
      <c r="AJ24" t="s">
        <v>195</v>
      </c>
      <c r="AK24" t="s">
        <v>198</v>
      </c>
      <c r="AM24" t="s">
        <v>282</v>
      </c>
      <c r="AR24" t="s">
        <v>195</v>
      </c>
      <c r="AS24" t="s">
        <v>200</v>
      </c>
      <c r="AU24" t="s">
        <v>198</v>
      </c>
      <c r="AZ24" t="s">
        <v>201</v>
      </c>
      <c r="BA24" t="s">
        <v>202</v>
      </c>
      <c r="BB24" t="s">
        <v>203</v>
      </c>
      <c r="BC24" t="s">
        <v>204</v>
      </c>
      <c r="BD24" t="s">
        <v>227</v>
      </c>
      <c r="BF24" t="s">
        <v>257</v>
      </c>
      <c r="BG24" t="s">
        <v>198</v>
      </c>
      <c r="BH24" t="s">
        <v>343</v>
      </c>
      <c r="BI24" t="s">
        <v>344</v>
      </c>
      <c r="BK24" t="s">
        <v>207</v>
      </c>
      <c r="BL24" t="s">
        <v>208</v>
      </c>
      <c r="BM24" t="s">
        <v>201</v>
      </c>
      <c r="BP24" t="s">
        <v>214</v>
      </c>
      <c r="BQ24" t="s">
        <v>214</v>
      </c>
      <c r="BS24" t="s">
        <v>345</v>
      </c>
      <c r="BT24" t="s">
        <v>346</v>
      </c>
      <c r="BU24" t="s">
        <v>198</v>
      </c>
      <c r="BW24" t="s">
        <v>347</v>
      </c>
      <c r="BX24" t="s">
        <v>348</v>
      </c>
      <c r="BY24" t="s">
        <v>349</v>
      </c>
      <c r="BZ24" t="s">
        <v>350</v>
      </c>
      <c r="CA24" t="s">
        <v>351</v>
      </c>
      <c r="CB24" t="s">
        <v>195</v>
      </c>
      <c r="CC24" t="s">
        <v>201</v>
      </c>
      <c r="CG24" t="s">
        <v>213</v>
      </c>
      <c r="CI24" t="s">
        <v>201</v>
      </c>
      <c r="CJ24" t="s">
        <v>201</v>
      </c>
      <c r="CK24" t="s">
        <v>201</v>
      </c>
      <c r="CQ24" t="s">
        <v>201</v>
      </c>
      <c r="CT24" t="s">
        <v>214</v>
      </c>
      <c r="CW24" t="s">
        <v>201</v>
      </c>
      <c r="CX24" t="s">
        <v>201</v>
      </c>
      <c r="CY24" t="s">
        <v>215</v>
      </c>
      <c r="CZ24" t="s">
        <v>201</v>
      </c>
      <c r="DB24" t="s">
        <v>252</v>
      </c>
      <c r="DC24" t="s">
        <v>201</v>
      </c>
      <c r="EZ24" t="s">
        <v>201</v>
      </c>
      <c r="FH24" t="s">
        <v>201</v>
      </c>
      <c r="FL24" t="s">
        <v>201</v>
      </c>
    </row>
    <row r="25" spans="1:173" x14ac:dyDescent="0.25">
      <c r="A25" t="str">
        <f>"060605551780"</f>
        <v>060605551780</v>
      </c>
      <c r="B25" t="s">
        <v>352</v>
      </c>
      <c r="C25" t="s">
        <v>353</v>
      </c>
      <c r="D25" t="s">
        <v>354</v>
      </c>
      <c r="E25" s="1">
        <v>38873</v>
      </c>
      <c r="G25" t="s">
        <v>188</v>
      </c>
      <c r="H25" t="s">
        <v>189</v>
      </c>
      <c r="I25" t="s">
        <v>292</v>
      </c>
      <c r="W25" t="str">
        <f>"2021-08-14T00:00:00"</f>
        <v>2021-08-14T00:00:00</v>
      </c>
      <c r="X25" t="str">
        <f>"11"</f>
        <v>11</v>
      </c>
      <c r="Y25" t="s">
        <v>221</v>
      </c>
      <c r="Z25" t="str">
        <f>"kurmansai_ossh@mail.ru"</f>
        <v>kurmansai_ossh@mail.ru</v>
      </c>
      <c r="AA25" t="s">
        <v>192</v>
      </c>
      <c r="AB25" t="s">
        <v>249</v>
      </c>
      <c r="AC25" t="s">
        <v>194</v>
      </c>
      <c r="AD25" t="s">
        <v>195</v>
      </c>
      <c r="AE25" t="s">
        <v>201</v>
      </c>
      <c r="AG25" t="s">
        <v>196</v>
      </c>
      <c r="AH25">
        <v>1</v>
      </c>
      <c r="AI25" t="s">
        <v>197</v>
      </c>
      <c r="AJ25" t="s">
        <v>195</v>
      </c>
      <c r="AK25" t="s">
        <v>198</v>
      </c>
      <c r="AM25" t="s">
        <v>199</v>
      </c>
      <c r="AR25" t="s">
        <v>195</v>
      </c>
      <c r="AS25" t="s">
        <v>200</v>
      </c>
      <c r="AU25" t="s">
        <v>198</v>
      </c>
      <c r="AZ25" t="s">
        <v>201</v>
      </c>
      <c r="BA25" t="s">
        <v>202</v>
      </c>
      <c r="BB25" t="s">
        <v>203</v>
      </c>
      <c r="BC25" t="s">
        <v>204</v>
      </c>
      <c r="BD25" t="s">
        <v>227</v>
      </c>
      <c r="BF25" t="s">
        <v>205</v>
      </c>
      <c r="BG25" t="s">
        <v>198</v>
      </c>
      <c r="BH25" t="s">
        <v>355</v>
      </c>
      <c r="BI25" t="s">
        <v>356</v>
      </c>
      <c r="BK25" t="s">
        <v>207</v>
      </c>
      <c r="BL25" t="s">
        <v>208</v>
      </c>
      <c r="BM25" t="s">
        <v>201</v>
      </c>
      <c r="BP25" t="s">
        <v>214</v>
      </c>
      <c r="BQ25" t="s">
        <v>214</v>
      </c>
      <c r="BS25" t="s">
        <v>251</v>
      </c>
      <c r="BT25" t="s">
        <v>211</v>
      </c>
      <c r="BU25" t="s">
        <v>198</v>
      </c>
      <c r="BW25" t="s">
        <v>212</v>
      </c>
      <c r="CB25" t="s">
        <v>195</v>
      </c>
      <c r="CC25" t="s">
        <v>201</v>
      </c>
      <c r="CG25" t="s">
        <v>213</v>
      </c>
      <c r="CI25" t="s">
        <v>201</v>
      </c>
      <c r="CJ25" t="s">
        <v>201</v>
      </c>
      <c r="CK25" t="s">
        <v>201</v>
      </c>
      <c r="CQ25" t="s">
        <v>201</v>
      </c>
      <c r="CT25" t="s">
        <v>214</v>
      </c>
      <c r="CW25" t="s">
        <v>201</v>
      </c>
      <c r="CX25" t="s">
        <v>201</v>
      </c>
      <c r="CY25" t="s">
        <v>215</v>
      </c>
      <c r="CZ25" t="s">
        <v>201</v>
      </c>
      <c r="DB25" t="s">
        <v>252</v>
      </c>
    </row>
    <row r="26" spans="1:173" x14ac:dyDescent="0.25">
      <c r="A26" t="str">
        <f>"060530651819"</f>
        <v>060530651819</v>
      </c>
      <c r="B26" t="s">
        <v>357</v>
      </c>
      <c r="C26" t="s">
        <v>358</v>
      </c>
      <c r="D26" t="s">
        <v>359</v>
      </c>
      <c r="E26" s="1">
        <v>38867</v>
      </c>
      <c r="G26" t="s">
        <v>234</v>
      </c>
      <c r="H26" t="s">
        <v>189</v>
      </c>
      <c r="I26" t="s">
        <v>292</v>
      </c>
      <c r="W26" t="str">
        <f>"2021-08-14T00:00:00"</f>
        <v>2021-08-14T00:00:00</v>
      </c>
      <c r="X26" t="str">
        <f>"11"</f>
        <v>11</v>
      </c>
      <c r="Y26" t="s">
        <v>221</v>
      </c>
      <c r="Z26" t="str">
        <f>"kurmansai_ossh@mail.ru"</f>
        <v>kurmansai_ossh@mail.ru</v>
      </c>
      <c r="AA26" t="s">
        <v>192</v>
      </c>
      <c r="AB26" t="s">
        <v>249</v>
      </c>
      <c r="AC26" t="s">
        <v>194</v>
      </c>
      <c r="AD26" t="s">
        <v>195</v>
      </c>
      <c r="AE26" t="s">
        <v>201</v>
      </c>
      <c r="AG26" t="s">
        <v>196</v>
      </c>
      <c r="AH26">
        <v>1</v>
      </c>
      <c r="AI26" t="s">
        <v>197</v>
      </c>
      <c r="AJ26" t="s">
        <v>195</v>
      </c>
      <c r="AK26" t="s">
        <v>198</v>
      </c>
      <c r="AM26" t="s">
        <v>199</v>
      </c>
      <c r="AR26" t="s">
        <v>195</v>
      </c>
      <c r="AS26" t="s">
        <v>200</v>
      </c>
      <c r="AU26" t="s">
        <v>198</v>
      </c>
      <c r="AZ26" t="s">
        <v>201</v>
      </c>
      <c r="BA26" t="s">
        <v>202</v>
      </c>
      <c r="BB26" t="s">
        <v>203</v>
      </c>
      <c r="BC26" t="s">
        <v>204</v>
      </c>
      <c r="BD26" t="s">
        <v>227</v>
      </c>
      <c r="BF26" t="s">
        <v>257</v>
      </c>
      <c r="BG26" t="s">
        <v>198</v>
      </c>
      <c r="BH26" t="s">
        <v>355</v>
      </c>
      <c r="BI26" t="s">
        <v>344</v>
      </c>
      <c r="BK26" t="s">
        <v>207</v>
      </c>
      <c r="BL26" t="s">
        <v>208</v>
      </c>
      <c r="BM26" t="s">
        <v>201</v>
      </c>
      <c r="BP26" t="s">
        <v>214</v>
      </c>
      <c r="BQ26" t="s">
        <v>214</v>
      </c>
      <c r="BS26" t="s">
        <v>251</v>
      </c>
      <c r="BT26" t="s">
        <v>211</v>
      </c>
      <c r="BU26" t="s">
        <v>198</v>
      </c>
      <c r="BW26" t="s">
        <v>360</v>
      </c>
      <c r="BX26" t="s">
        <v>337</v>
      </c>
      <c r="BY26" t="s">
        <v>242</v>
      </c>
      <c r="BZ26" t="s">
        <v>361</v>
      </c>
      <c r="CA26" t="s">
        <v>362</v>
      </c>
      <c r="CB26" t="s">
        <v>195</v>
      </c>
      <c r="CC26" t="s">
        <v>201</v>
      </c>
      <c r="CG26" t="s">
        <v>213</v>
      </c>
      <c r="CI26" t="s">
        <v>201</v>
      </c>
      <c r="CJ26" t="s">
        <v>201</v>
      </c>
      <c r="CK26" t="s">
        <v>201</v>
      </c>
      <c r="CQ26" t="s">
        <v>201</v>
      </c>
      <c r="CT26" t="s">
        <v>214</v>
      </c>
      <c r="CW26" t="s">
        <v>201</v>
      </c>
      <c r="CX26" t="s">
        <v>201</v>
      </c>
      <c r="CY26" t="s">
        <v>215</v>
      </c>
      <c r="CZ26" t="s">
        <v>201</v>
      </c>
      <c r="DB26" t="s">
        <v>252</v>
      </c>
    </row>
    <row r="27" spans="1:173" x14ac:dyDescent="0.25">
      <c r="A27" t="str">
        <f>"060826551851"</f>
        <v>060826551851</v>
      </c>
      <c r="B27" t="s">
        <v>363</v>
      </c>
      <c r="C27" t="s">
        <v>364</v>
      </c>
      <c r="D27" t="s">
        <v>276</v>
      </c>
      <c r="E27" s="1">
        <v>38955</v>
      </c>
      <c r="G27" t="s">
        <v>188</v>
      </c>
      <c r="H27" t="s">
        <v>189</v>
      </c>
      <c r="I27" t="s">
        <v>365</v>
      </c>
      <c r="W27" t="str">
        <f>"2021-08-14T00:00:00"</f>
        <v>2021-08-14T00:00:00</v>
      </c>
      <c r="X27" t="str">
        <f>"11"</f>
        <v>11</v>
      </c>
      <c r="Y27" t="s">
        <v>221</v>
      </c>
      <c r="Z27" t="str">
        <f>"kurmansai_ossh@mail.ru"</f>
        <v>kurmansai_ossh@mail.ru</v>
      </c>
      <c r="AA27" t="s">
        <v>293</v>
      </c>
      <c r="AB27" t="s">
        <v>249</v>
      </c>
      <c r="AC27" t="s">
        <v>194</v>
      </c>
      <c r="AD27" t="s">
        <v>195</v>
      </c>
      <c r="AE27" t="s">
        <v>201</v>
      </c>
      <c r="AG27" t="s">
        <v>196</v>
      </c>
      <c r="AH27">
        <v>1</v>
      </c>
      <c r="AI27" t="s">
        <v>197</v>
      </c>
      <c r="AJ27" t="s">
        <v>195</v>
      </c>
      <c r="AK27" t="s">
        <v>198</v>
      </c>
      <c r="AM27" t="s">
        <v>199</v>
      </c>
      <c r="AR27" t="s">
        <v>201</v>
      </c>
      <c r="AU27" t="s">
        <v>198</v>
      </c>
      <c r="AZ27" t="s">
        <v>201</v>
      </c>
      <c r="BA27" t="s">
        <v>202</v>
      </c>
      <c r="BB27" t="s">
        <v>203</v>
      </c>
      <c r="BC27" t="s">
        <v>204</v>
      </c>
      <c r="BD27" t="s">
        <v>227</v>
      </c>
      <c r="BF27" t="s">
        <v>205</v>
      </c>
      <c r="BG27" t="s">
        <v>198</v>
      </c>
      <c r="BH27" t="s">
        <v>355</v>
      </c>
      <c r="BI27" t="s">
        <v>226</v>
      </c>
      <c r="BK27" t="s">
        <v>207</v>
      </c>
      <c r="BL27" t="s">
        <v>208</v>
      </c>
      <c r="BM27" t="s">
        <v>201</v>
      </c>
      <c r="BP27" t="s">
        <v>214</v>
      </c>
      <c r="BQ27" t="s">
        <v>214</v>
      </c>
      <c r="BS27" t="s">
        <v>251</v>
      </c>
      <c r="BT27" t="s">
        <v>211</v>
      </c>
      <c r="BU27" t="s">
        <v>198</v>
      </c>
      <c r="BW27" t="s">
        <v>212</v>
      </c>
      <c r="CB27" t="s">
        <v>195</v>
      </c>
      <c r="CC27" t="s">
        <v>201</v>
      </c>
      <c r="CG27" t="s">
        <v>213</v>
      </c>
      <c r="CI27" t="s">
        <v>201</v>
      </c>
      <c r="CJ27" t="s">
        <v>201</v>
      </c>
      <c r="CK27" t="s">
        <v>201</v>
      </c>
      <c r="CQ27" t="s">
        <v>201</v>
      </c>
      <c r="CT27" t="s">
        <v>214</v>
      </c>
      <c r="CW27" t="s">
        <v>201</v>
      </c>
      <c r="CX27" t="s">
        <v>201</v>
      </c>
      <c r="CY27" t="s">
        <v>215</v>
      </c>
      <c r="CZ27" t="s">
        <v>201</v>
      </c>
      <c r="DB27" t="s">
        <v>252</v>
      </c>
    </row>
    <row r="28" spans="1:173" x14ac:dyDescent="0.25">
      <c r="A28" t="str">
        <f>"051101550288"</f>
        <v>051101550288</v>
      </c>
      <c r="B28" t="s">
        <v>366</v>
      </c>
      <c r="C28" t="s">
        <v>367</v>
      </c>
      <c r="D28" t="s">
        <v>304</v>
      </c>
      <c r="E28" s="1">
        <v>38657</v>
      </c>
      <c r="G28" t="s">
        <v>188</v>
      </c>
      <c r="H28" t="s">
        <v>189</v>
      </c>
      <c r="I28" t="s">
        <v>292</v>
      </c>
      <c r="W28" t="str">
        <f>"2021-08-14T00:00:00"</f>
        <v>2021-08-14T00:00:00</v>
      </c>
      <c r="X28" t="str">
        <f>"11"</f>
        <v>11</v>
      </c>
      <c r="Y28" t="s">
        <v>221</v>
      </c>
      <c r="Z28" t="str">
        <f>"kurmansai_ossh@mail.ru"</f>
        <v>kurmansai_ossh@mail.ru</v>
      </c>
      <c r="AA28" t="s">
        <v>300</v>
      </c>
      <c r="AB28" t="s">
        <v>249</v>
      </c>
      <c r="AC28" t="s">
        <v>194</v>
      </c>
      <c r="AD28" t="s">
        <v>195</v>
      </c>
      <c r="AE28" t="s">
        <v>201</v>
      </c>
      <c r="AG28" t="s">
        <v>196</v>
      </c>
      <c r="AH28">
        <v>1</v>
      </c>
      <c r="AI28" t="s">
        <v>197</v>
      </c>
      <c r="AJ28" t="s">
        <v>195</v>
      </c>
      <c r="AK28" t="s">
        <v>198</v>
      </c>
      <c r="AM28" t="s">
        <v>199</v>
      </c>
      <c r="AR28" t="s">
        <v>195</v>
      </c>
      <c r="AS28" t="s">
        <v>200</v>
      </c>
      <c r="AU28" t="s">
        <v>198</v>
      </c>
      <c r="AZ28" t="s">
        <v>201</v>
      </c>
      <c r="BA28" t="s">
        <v>202</v>
      </c>
      <c r="BB28" t="s">
        <v>203</v>
      </c>
      <c r="BC28" t="s">
        <v>204</v>
      </c>
      <c r="BD28" t="s">
        <v>227</v>
      </c>
      <c r="BF28" t="s">
        <v>257</v>
      </c>
      <c r="BG28" t="s">
        <v>198</v>
      </c>
      <c r="BH28" t="s">
        <v>355</v>
      </c>
      <c r="BI28" t="s">
        <v>259</v>
      </c>
      <c r="BK28" t="s">
        <v>207</v>
      </c>
      <c r="BL28" t="s">
        <v>208</v>
      </c>
      <c r="BM28" t="s">
        <v>201</v>
      </c>
      <c r="BP28" t="s">
        <v>214</v>
      </c>
      <c r="BQ28" t="s">
        <v>214</v>
      </c>
      <c r="BS28" t="s">
        <v>251</v>
      </c>
      <c r="BT28" t="s">
        <v>211</v>
      </c>
      <c r="BU28" t="s">
        <v>198</v>
      </c>
      <c r="BW28" t="s">
        <v>212</v>
      </c>
      <c r="CB28" t="s">
        <v>195</v>
      </c>
      <c r="CC28" t="s">
        <v>201</v>
      </c>
      <c r="CG28" t="s">
        <v>213</v>
      </c>
      <c r="CI28" t="s">
        <v>201</v>
      </c>
      <c r="CJ28" t="s">
        <v>201</v>
      </c>
      <c r="CK28" t="s">
        <v>201</v>
      </c>
      <c r="CQ28" t="s">
        <v>201</v>
      </c>
      <c r="CT28" t="s">
        <v>214</v>
      </c>
      <c r="CW28" t="s">
        <v>201</v>
      </c>
      <c r="CX28" t="s">
        <v>201</v>
      </c>
      <c r="CY28" t="s">
        <v>215</v>
      </c>
      <c r="CZ28" t="s">
        <v>201</v>
      </c>
      <c r="DB28" t="s">
        <v>252</v>
      </c>
    </row>
    <row r="29" spans="1:173" x14ac:dyDescent="0.25">
      <c r="A29" t="str">
        <f>"090721555274"</f>
        <v>090721555274</v>
      </c>
      <c r="B29" t="s">
        <v>368</v>
      </c>
      <c r="C29" t="s">
        <v>369</v>
      </c>
      <c r="D29" t="s">
        <v>370</v>
      </c>
      <c r="E29" s="1">
        <v>40015</v>
      </c>
      <c r="G29" t="s">
        <v>188</v>
      </c>
      <c r="H29" t="s">
        <v>189</v>
      </c>
      <c r="I29" t="s">
        <v>235</v>
      </c>
      <c r="W29" t="str">
        <f>"2016-08-31T00:00:00"</f>
        <v>2016-08-31T00:00:00</v>
      </c>
      <c r="X29" t="str">
        <f>"44"</f>
        <v>44</v>
      </c>
      <c r="Y29" t="s">
        <v>221</v>
      </c>
      <c r="AA29" t="s">
        <v>293</v>
      </c>
      <c r="AB29" t="s">
        <v>336</v>
      </c>
      <c r="AC29" t="s">
        <v>194</v>
      </c>
      <c r="AD29" t="s">
        <v>195</v>
      </c>
      <c r="AE29" t="s">
        <v>201</v>
      </c>
      <c r="AG29" t="s">
        <v>196</v>
      </c>
      <c r="AH29">
        <v>2</v>
      </c>
      <c r="AI29" t="s">
        <v>197</v>
      </c>
      <c r="AJ29" t="s">
        <v>195</v>
      </c>
      <c r="AK29" t="s">
        <v>198</v>
      </c>
      <c r="AM29" t="s">
        <v>199</v>
      </c>
      <c r="AR29" t="s">
        <v>195</v>
      </c>
      <c r="AS29" t="s">
        <v>200</v>
      </c>
      <c r="AU29" t="s">
        <v>198</v>
      </c>
      <c r="AZ29" t="s">
        <v>201</v>
      </c>
      <c r="BA29" t="s">
        <v>202</v>
      </c>
      <c r="BB29" t="s">
        <v>203</v>
      </c>
      <c r="BC29" t="s">
        <v>204</v>
      </c>
      <c r="BD29" t="s">
        <v>227</v>
      </c>
      <c r="BF29" t="s">
        <v>371</v>
      </c>
      <c r="BG29" t="s">
        <v>198</v>
      </c>
      <c r="BH29" t="s">
        <v>329</v>
      </c>
      <c r="BI29" t="s">
        <v>372</v>
      </c>
      <c r="BK29" t="s">
        <v>207</v>
      </c>
      <c r="BL29" t="s">
        <v>208</v>
      </c>
      <c r="BM29" t="s">
        <v>195</v>
      </c>
      <c r="BP29" t="s">
        <v>227</v>
      </c>
      <c r="BQ29" t="s">
        <v>227</v>
      </c>
      <c r="BS29" t="s">
        <v>373</v>
      </c>
      <c r="BT29" t="s">
        <v>346</v>
      </c>
      <c r="BU29" t="s">
        <v>198</v>
      </c>
      <c r="BW29" t="s">
        <v>212</v>
      </c>
      <c r="CB29" t="s">
        <v>195</v>
      </c>
      <c r="CC29" t="s">
        <v>201</v>
      </c>
      <c r="CG29" t="s">
        <v>213</v>
      </c>
      <c r="CI29" t="s">
        <v>201</v>
      </c>
      <c r="CJ29" t="s">
        <v>201</v>
      </c>
      <c r="CK29" t="s">
        <v>201</v>
      </c>
      <c r="CQ29" t="s">
        <v>201</v>
      </c>
      <c r="CT29" t="s">
        <v>214</v>
      </c>
      <c r="CW29" t="s">
        <v>201</v>
      </c>
      <c r="CX29" t="s">
        <v>201</v>
      </c>
      <c r="CY29" t="s">
        <v>215</v>
      </c>
      <c r="CZ29" t="s">
        <v>201</v>
      </c>
      <c r="DB29" t="s">
        <v>252</v>
      </c>
    </row>
    <row r="30" spans="1:173" x14ac:dyDescent="0.25">
      <c r="A30" t="str">
        <f>"101028604464"</f>
        <v>101028604464</v>
      </c>
      <c r="B30" t="s">
        <v>319</v>
      </c>
      <c r="C30" t="s">
        <v>374</v>
      </c>
      <c r="D30" t="s">
        <v>321</v>
      </c>
      <c r="E30" s="1">
        <v>40479</v>
      </c>
      <c r="G30" t="s">
        <v>234</v>
      </c>
      <c r="H30" t="s">
        <v>189</v>
      </c>
      <c r="I30" t="s">
        <v>190</v>
      </c>
      <c r="W30" t="str">
        <f>"2016-08-31T00:00:00"</f>
        <v>2016-08-31T00:00:00</v>
      </c>
      <c r="X30" t="str">
        <f>"44"</f>
        <v>44</v>
      </c>
      <c r="Y30" t="s">
        <v>221</v>
      </c>
      <c r="AA30" t="s">
        <v>293</v>
      </c>
      <c r="AB30" t="s">
        <v>336</v>
      </c>
      <c r="AC30" t="s">
        <v>194</v>
      </c>
      <c r="AD30" t="s">
        <v>195</v>
      </c>
      <c r="AE30" t="s">
        <v>201</v>
      </c>
      <c r="AG30" t="s">
        <v>196</v>
      </c>
      <c r="AH30">
        <v>2</v>
      </c>
      <c r="AI30" t="s">
        <v>197</v>
      </c>
      <c r="AJ30" t="s">
        <v>195</v>
      </c>
      <c r="AK30" t="s">
        <v>198</v>
      </c>
      <c r="AM30" t="s">
        <v>282</v>
      </c>
      <c r="AR30" t="s">
        <v>195</v>
      </c>
      <c r="AS30" t="s">
        <v>200</v>
      </c>
      <c r="AU30" t="s">
        <v>198</v>
      </c>
      <c r="AZ30" t="s">
        <v>201</v>
      </c>
      <c r="BA30" t="s">
        <v>202</v>
      </c>
      <c r="BB30" t="s">
        <v>203</v>
      </c>
      <c r="BC30" t="s">
        <v>204</v>
      </c>
      <c r="BD30" t="s">
        <v>227</v>
      </c>
      <c r="BF30" t="s">
        <v>257</v>
      </c>
      <c r="BG30" t="s">
        <v>198</v>
      </c>
      <c r="BH30" t="s">
        <v>329</v>
      </c>
      <c r="BI30" t="s">
        <v>372</v>
      </c>
      <c r="BK30" t="s">
        <v>207</v>
      </c>
      <c r="BL30" t="s">
        <v>208</v>
      </c>
      <c r="BM30" t="s">
        <v>195</v>
      </c>
      <c r="BP30" t="s">
        <v>227</v>
      </c>
      <c r="BQ30" t="s">
        <v>227</v>
      </c>
      <c r="BS30" t="s">
        <v>373</v>
      </c>
      <c r="BT30" t="s">
        <v>346</v>
      </c>
      <c r="BU30" t="s">
        <v>198</v>
      </c>
      <c r="BW30" t="s">
        <v>240</v>
      </c>
      <c r="BX30" t="s">
        <v>337</v>
      </c>
      <c r="BY30" t="s">
        <v>338</v>
      </c>
      <c r="BZ30" t="s">
        <v>350</v>
      </c>
      <c r="CA30" t="s">
        <v>375</v>
      </c>
      <c r="CB30" t="s">
        <v>195</v>
      </c>
      <c r="CC30" t="s">
        <v>201</v>
      </c>
      <c r="CG30" t="s">
        <v>213</v>
      </c>
      <c r="CI30" t="s">
        <v>201</v>
      </c>
      <c r="CJ30" t="s">
        <v>201</v>
      </c>
      <c r="CK30" t="s">
        <v>201</v>
      </c>
      <c r="CQ30" t="s">
        <v>201</v>
      </c>
      <c r="CT30" t="s">
        <v>214</v>
      </c>
      <c r="CW30" t="s">
        <v>201</v>
      </c>
      <c r="CX30" t="s">
        <v>201</v>
      </c>
      <c r="CY30" t="s">
        <v>215</v>
      </c>
      <c r="CZ30" t="s">
        <v>201</v>
      </c>
      <c r="DB30" t="s">
        <v>252</v>
      </c>
    </row>
    <row r="31" spans="1:173" x14ac:dyDescent="0.25">
      <c r="A31" t="str">
        <f>"090707553162"</f>
        <v>090707553162</v>
      </c>
      <c r="B31" t="s">
        <v>352</v>
      </c>
      <c r="C31" t="s">
        <v>303</v>
      </c>
      <c r="D31" t="s">
        <v>354</v>
      </c>
      <c r="E31" s="1">
        <v>40001</v>
      </c>
      <c r="G31" t="s">
        <v>188</v>
      </c>
      <c r="H31" t="s">
        <v>189</v>
      </c>
      <c r="I31" t="s">
        <v>292</v>
      </c>
      <c r="W31" t="str">
        <f>"2015-08-28T00:00:00"</f>
        <v>2015-08-28T00:00:00</v>
      </c>
      <c r="X31" t="str">
        <f>"28"</f>
        <v>28</v>
      </c>
      <c r="Y31" t="s">
        <v>221</v>
      </c>
      <c r="AA31" t="s">
        <v>293</v>
      </c>
      <c r="AB31" t="s">
        <v>271</v>
      </c>
      <c r="AC31" t="s">
        <v>194</v>
      </c>
      <c r="AD31" t="s">
        <v>195</v>
      </c>
      <c r="AE31" t="s">
        <v>195</v>
      </c>
      <c r="AG31" t="s">
        <v>196</v>
      </c>
      <c r="AH31">
        <v>2</v>
      </c>
      <c r="AI31" t="s">
        <v>197</v>
      </c>
      <c r="AJ31" t="s">
        <v>195</v>
      </c>
      <c r="AK31" t="s">
        <v>198</v>
      </c>
      <c r="AM31" t="s">
        <v>199</v>
      </c>
      <c r="AR31" t="s">
        <v>195</v>
      </c>
      <c r="AS31" t="s">
        <v>200</v>
      </c>
      <c r="AU31" t="s">
        <v>198</v>
      </c>
      <c r="AZ31" t="s">
        <v>201</v>
      </c>
      <c r="BA31" t="s">
        <v>202</v>
      </c>
      <c r="BB31" t="s">
        <v>203</v>
      </c>
      <c r="BC31" t="s">
        <v>204</v>
      </c>
      <c r="BD31" t="s">
        <v>227</v>
      </c>
      <c r="BF31" t="s">
        <v>205</v>
      </c>
      <c r="BG31" t="s">
        <v>198</v>
      </c>
      <c r="BH31" t="s">
        <v>272</v>
      </c>
      <c r="BI31" t="s">
        <v>277</v>
      </c>
      <c r="BK31" t="s">
        <v>207</v>
      </c>
      <c r="BL31" t="s">
        <v>208</v>
      </c>
      <c r="BM31" t="s">
        <v>195</v>
      </c>
      <c r="BP31" t="s">
        <v>214</v>
      </c>
      <c r="BQ31" t="s">
        <v>214</v>
      </c>
      <c r="BS31" t="s">
        <v>376</v>
      </c>
      <c r="BT31" t="s">
        <v>346</v>
      </c>
      <c r="BU31" t="s">
        <v>198</v>
      </c>
      <c r="BW31" t="s">
        <v>212</v>
      </c>
      <c r="CB31" t="s">
        <v>195</v>
      </c>
      <c r="CC31" t="s">
        <v>201</v>
      </c>
      <c r="CG31" t="s">
        <v>213</v>
      </c>
      <c r="CI31" t="s">
        <v>201</v>
      </c>
      <c r="CJ31" t="s">
        <v>201</v>
      </c>
      <c r="CK31" t="s">
        <v>201</v>
      </c>
      <c r="CQ31" t="s">
        <v>201</v>
      </c>
      <c r="CT31" t="s">
        <v>214</v>
      </c>
      <c r="CW31" t="s">
        <v>201</v>
      </c>
      <c r="CX31" t="s">
        <v>201</v>
      </c>
      <c r="CY31" t="s">
        <v>215</v>
      </c>
      <c r="CZ31" t="s">
        <v>201</v>
      </c>
      <c r="DB31" t="s">
        <v>252</v>
      </c>
    </row>
    <row r="32" spans="1:173" x14ac:dyDescent="0.25">
      <c r="A32" t="str">
        <f>"100521655327"</f>
        <v>100521655327</v>
      </c>
      <c r="B32" t="s">
        <v>377</v>
      </c>
      <c r="C32" t="s">
        <v>378</v>
      </c>
      <c r="D32" t="s">
        <v>379</v>
      </c>
      <c r="E32" s="1">
        <v>40319</v>
      </c>
      <c r="G32" t="s">
        <v>234</v>
      </c>
      <c r="H32" t="s">
        <v>189</v>
      </c>
      <c r="I32" t="s">
        <v>190</v>
      </c>
      <c r="W32" t="str">
        <f>"2016-08-31T00:00:00"</f>
        <v>2016-08-31T00:00:00</v>
      </c>
      <c r="X32" t="str">
        <f>"44"</f>
        <v>44</v>
      </c>
      <c r="Y32" t="s">
        <v>221</v>
      </c>
      <c r="AA32" t="s">
        <v>293</v>
      </c>
      <c r="AB32" t="s">
        <v>336</v>
      </c>
      <c r="AC32" t="s">
        <v>194</v>
      </c>
      <c r="AD32" t="s">
        <v>195</v>
      </c>
      <c r="AE32" t="s">
        <v>201</v>
      </c>
      <c r="AG32" t="s">
        <v>196</v>
      </c>
      <c r="AH32">
        <v>2</v>
      </c>
      <c r="AI32" t="s">
        <v>197</v>
      </c>
      <c r="AJ32" t="s">
        <v>195</v>
      </c>
      <c r="AK32" t="s">
        <v>198</v>
      </c>
      <c r="AM32" t="s">
        <v>199</v>
      </c>
      <c r="AR32" t="s">
        <v>201</v>
      </c>
      <c r="AU32" t="s">
        <v>198</v>
      </c>
      <c r="AZ32" t="s">
        <v>201</v>
      </c>
      <c r="BA32" t="s">
        <v>202</v>
      </c>
      <c r="BB32" t="s">
        <v>203</v>
      </c>
      <c r="BC32" t="s">
        <v>204</v>
      </c>
      <c r="BD32" t="s">
        <v>380</v>
      </c>
      <c r="BF32" t="s">
        <v>205</v>
      </c>
      <c r="BG32" t="s">
        <v>198</v>
      </c>
      <c r="BH32" t="s">
        <v>381</v>
      </c>
      <c r="BI32" t="s">
        <v>277</v>
      </c>
      <c r="BK32" t="s">
        <v>207</v>
      </c>
      <c r="BL32" t="s">
        <v>208</v>
      </c>
      <c r="BM32" t="s">
        <v>195</v>
      </c>
      <c r="BP32" t="s">
        <v>227</v>
      </c>
      <c r="BQ32" t="s">
        <v>227</v>
      </c>
      <c r="BS32" t="s">
        <v>373</v>
      </c>
      <c r="BT32" t="s">
        <v>346</v>
      </c>
      <c r="BU32" t="s">
        <v>198</v>
      </c>
      <c r="BW32" t="s">
        <v>212</v>
      </c>
      <c r="CB32" t="s">
        <v>195</v>
      </c>
      <c r="CC32" t="s">
        <v>201</v>
      </c>
      <c r="CG32" t="s">
        <v>213</v>
      </c>
      <c r="CI32" t="s">
        <v>201</v>
      </c>
      <c r="CJ32" t="s">
        <v>201</v>
      </c>
      <c r="CK32" t="s">
        <v>201</v>
      </c>
      <c r="CQ32" t="s">
        <v>201</v>
      </c>
      <c r="CT32" t="s">
        <v>214</v>
      </c>
      <c r="CW32" t="s">
        <v>201</v>
      </c>
      <c r="CX32" t="s">
        <v>201</v>
      </c>
      <c r="CY32" t="s">
        <v>215</v>
      </c>
      <c r="CZ32" t="s">
        <v>201</v>
      </c>
      <c r="DB32" t="s">
        <v>230</v>
      </c>
    </row>
    <row r="33" spans="1:107" x14ac:dyDescent="0.25">
      <c r="A33" t="str">
        <f>"070506651552"</f>
        <v>070506651552</v>
      </c>
      <c r="B33" t="s">
        <v>382</v>
      </c>
      <c r="C33" t="s">
        <v>383</v>
      </c>
      <c r="D33" t="s">
        <v>384</v>
      </c>
      <c r="E33" s="1">
        <v>39208</v>
      </c>
      <c r="G33" t="s">
        <v>234</v>
      </c>
      <c r="H33" t="s">
        <v>189</v>
      </c>
      <c r="I33" t="s">
        <v>292</v>
      </c>
      <c r="W33" t="str">
        <f>"2017-09-04T00:00:00"</f>
        <v>2017-09-04T00:00:00</v>
      </c>
      <c r="X33" t="str">
        <f>"57"</f>
        <v>57</v>
      </c>
      <c r="Y33" t="s">
        <v>221</v>
      </c>
      <c r="Z33" t="str">
        <f>"kurmansai_ossh@mail.ru"</f>
        <v>kurmansai_ossh@mail.ru</v>
      </c>
      <c r="AA33" t="s">
        <v>293</v>
      </c>
      <c r="AB33" t="s">
        <v>256</v>
      </c>
      <c r="AC33" t="s">
        <v>194</v>
      </c>
      <c r="AD33" t="s">
        <v>195</v>
      </c>
      <c r="AE33" t="s">
        <v>201</v>
      </c>
      <c r="AG33" t="s">
        <v>196</v>
      </c>
      <c r="AH33">
        <v>1</v>
      </c>
      <c r="AI33" t="s">
        <v>197</v>
      </c>
      <c r="AJ33" t="s">
        <v>195</v>
      </c>
      <c r="AK33" t="s">
        <v>198</v>
      </c>
      <c r="AM33" t="s">
        <v>199</v>
      </c>
      <c r="AR33" t="s">
        <v>195</v>
      </c>
      <c r="AS33" t="s">
        <v>200</v>
      </c>
      <c r="AU33" t="s">
        <v>198</v>
      </c>
      <c r="AZ33" t="s">
        <v>201</v>
      </c>
      <c r="BA33" t="s">
        <v>202</v>
      </c>
      <c r="BB33" t="s">
        <v>203</v>
      </c>
      <c r="BC33" t="s">
        <v>204</v>
      </c>
      <c r="BD33" t="s">
        <v>227</v>
      </c>
      <c r="BF33" t="s">
        <v>257</v>
      </c>
      <c r="BG33" t="s">
        <v>198</v>
      </c>
      <c r="BH33" t="s">
        <v>385</v>
      </c>
      <c r="BI33" t="s">
        <v>259</v>
      </c>
      <c r="BK33" t="s">
        <v>207</v>
      </c>
      <c r="BL33" t="s">
        <v>208</v>
      </c>
      <c r="BM33" t="s">
        <v>195</v>
      </c>
      <c r="BP33" t="s">
        <v>214</v>
      </c>
      <c r="BQ33" t="s">
        <v>214</v>
      </c>
      <c r="BS33" t="s">
        <v>260</v>
      </c>
      <c r="BT33" t="s">
        <v>211</v>
      </c>
      <c r="BU33" t="s">
        <v>198</v>
      </c>
      <c r="BW33" t="s">
        <v>360</v>
      </c>
      <c r="BX33" t="s">
        <v>337</v>
      </c>
      <c r="BY33" t="s">
        <v>386</v>
      </c>
      <c r="BZ33" t="s">
        <v>243</v>
      </c>
      <c r="CA33" t="s">
        <v>387</v>
      </c>
      <c r="CB33" t="s">
        <v>195</v>
      </c>
      <c r="CC33" t="s">
        <v>201</v>
      </c>
      <c r="CG33" t="s">
        <v>213</v>
      </c>
      <c r="CI33" t="s">
        <v>201</v>
      </c>
      <c r="CJ33" t="s">
        <v>201</v>
      </c>
      <c r="CK33" t="s">
        <v>201</v>
      </c>
      <c r="CQ33" t="s">
        <v>201</v>
      </c>
      <c r="CT33" t="s">
        <v>214</v>
      </c>
      <c r="CW33" t="s">
        <v>201</v>
      </c>
      <c r="CX33" t="s">
        <v>201</v>
      </c>
      <c r="CY33" t="s">
        <v>215</v>
      </c>
      <c r="CZ33" t="s">
        <v>201</v>
      </c>
      <c r="DB33" t="s">
        <v>252</v>
      </c>
    </row>
    <row r="34" spans="1:107" x14ac:dyDescent="0.25">
      <c r="A34" t="str">
        <f>"040709551742"</f>
        <v>040709551742</v>
      </c>
      <c r="B34" t="s">
        <v>368</v>
      </c>
      <c r="C34" t="s">
        <v>388</v>
      </c>
      <c r="D34" t="s">
        <v>370</v>
      </c>
      <c r="E34" s="1">
        <v>38177</v>
      </c>
      <c r="G34" t="s">
        <v>188</v>
      </c>
      <c r="H34" t="s">
        <v>189</v>
      </c>
      <c r="I34" t="s">
        <v>292</v>
      </c>
      <c r="W34" t="str">
        <f>"2020-08-29T00:00:00"</f>
        <v>2020-08-29T00:00:00</v>
      </c>
      <c r="X34" t="str">
        <f>"7"</f>
        <v>7</v>
      </c>
      <c r="Y34" t="s">
        <v>221</v>
      </c>
      <c r="Z34" t="str">
        <f>"kurmansai_ossh@mail.ru"</f>
        <v>kurmansai_ossh@mail.ru</v>
      </c>
      <c r="AA34" t="s">
        <v>222</v>
      </c>
      <c r="AB34" t="s">
        <v>223</v>
      </c>
      <c r="AC34" t="s">
        <v>194</v>
      </c>
      <c r="AD34" t="s">
        <v>195</v>
      </c>
      <c r="AE34" t="s">
        <v>201</v>
      </c>
      <c r="AG34" t="s">
        <v>196</v>
      </c>
      <c r="AH34">
        <v>1</v>
      </c>
      <c r="AI34" t="s">
        <v>197</v>
      </c>
      <c r="AJ34" t="s">
        <v>195</v>
      </c>
      <c r="AK34" t="s">
        <v>198</v>
      </c>
      <c r="AM34" t="s">
        <v>389</v>
      </c>
      <c r="AR34" t="s">
        <v>201</v>
      </c>
      <c r="AU34" t="s">
        <v>198</v>
      </c>
      <c r="AZ34" t="s">
        <v>201</v>
      </c>
      <c r="BA34" t="s">
        <v>202</v>
      </c>
      <c r="BB34" t="s">
        <v>203</v>
      </c>
      <c r="BC34" t="s">
        <v>204</v>
      </c>
      <c r="BD34" t="s">
        <v>227</v>
      </c>
      <c r="BF34" t="s">
        <v>205</v>
      </c>
      <c r="BG34" t="s">
        <v>198</v>
      </c>
      <c r="BH34" t="s">
        <v>225</v>
      </c>
      <c r="BI34" t="s">
        <v>226</v>
      </c>
      <c r="BK34" t="s">
        <v>207</v>
      </c>
      <c r="BL34" t="s">
        <v>208</v>
      </c>
      <c r="BM34" t="s">
        <v>201</v>
      </c>
      <c r="BP34" t="s">
        <v>214</v>
      </c>
      <c r="BQ34" t="s">
        <v>214</v>
      </c>
      <c r="BS34" t="s">
        <v>390</v>
      </c>
      <c r="BT34" t="s">
        <v>229</v>
      </c>
      <c r="BU34" t="s">
        <v>198</v>
      </c>
      <c r="BW34" t="s">
        <v>391</v>
      </c>
      <c r="BX34" t="s">
        <v>348</v>
      </c>
      <c r="BY34" t="s">
        <v>261</v>
      </c>
      <c r="BZ34" t="s">
        <v>198</v>
      </c>
      <c r="CA34" t="s">
        <v>392</v>
      </c>
      <c r="CB34" t="s">
        <v>195</v>
      </c>
      <c r="CC34" t="s">
        <v>201</v>
      </c>
      <c r="CG34" t="s">
        <v>213</v>
      </c>
      <c r="CI34" t="s">
        <v>201</v>
      </c>
      <c r="CJ34" t="s">
        <v>201</v>
      </c>
      <c r="CK34" t="s">
        <v>201</v>
      </c>
      <c r="CQ34" t="s">
        <v>201</v>
      </c>
      <c r="CT34" t="s">
        <v>214</v>
      </c>
      <c r="CW34" t="s">
        <v>201</v>
      </c>
      <c r="CX34" t="s">
        <v>201</v>
      </c>
      <c r="CY34" t="s">
        <v>215</v>
      </c>
      <c r="CZ34" t="s">
        <v>201</v>
      </c>
      <c r="DB34" t="s">
        <v>252</v>
      </c>
      <c r="DC34" t="s">
        <v>201</v>
      </c>
    </row>
    <row r="35" spans="1:107" x14ac:dyDescent="0.25">
      <c r="A35" t="str">
        <f>"081005652036"</f>
        <v>081005652036</v>
      </c>
      <c r="B35" t="s">
        <v>315</v>
      </c>
      <c r="C35" t="s">
        <v>393</v>
      </c>
      <c r="D35" t="s">
        <v>317</v>
      </c>
      <c r="E35" s="1">
        <v>39726</v>
      </c>
      <c r="G35" t="s">
        <v>234</v>
      </c>
      <c r="H35" t="s">
        <v>189</v>
      </c>
      <c r="I35" t="s">
        <v>318</v>
      </c>
      <c r="W35" t="str">
        <f>"2014-09-01T00:00:00"</f>
        <v>2014-09-01T00:00:00</v>
      </c>
      <c r="X35" t="str">
        <f>"12"</f>
        <v>12</v>
      </c>
      <c r="Y35" t="s">
        <v>221</v>
      </c>
      <c r="Z35" t="str">
        <f>"askhat-bibinur@mail.ru"</f>
        <v>askhat-bibinur@mail.ru</v>
      </c>
      <c r="AA35" t="s">
        <v>293</v>
      </c>
      <c r="AB35" t="s">
        <v>265</v>
      </c>
      <c r="AC35" t="s">
        <v>194</v>
      </c>
      <c r="AD35" t="s">
        <v>195</v>
      </c>
      <c r="AE35" t="s">
        <v>195</v>
      </c>
      <c r="AG35" t="s">
        <v>196</v>
      </c>
      <c r="AH35">
        <v>2</v>
      </c>
      <c r="AI35" t="s">
        <v>197</v>
      </c>
      <c r="AJ35" t="s">
        <v>195</v>
      </c>
      <c r="AK35" t="s">
        <v>198</v>
      </c>
      <c r="AM35" t="s">
        <v>282</v>
      </c>
      <c r="AR35" t="s">
        <v>195</v>
      </c>
      <c r="AS35" t="s">
        <v>200</v>
      </c>
      <c r="AU35" t="s">
        <v>198</v>
      </c>
      <c r="AZ35" t="s">
        <v>201</v>
      </c>
      <c r="BA35" t="s">
        <v>202</v>
      </c>
      <c r="BB35" t="s">
        <v>203</v>
      </c>
      <c r="BC35" t="s">
        <v>204</v>
      </c>
      <c r="BD35" t="s">
        <v>227</v>
      </c>
      <c r="BF35" t="s">
        <v>257</v>
      </c>
      <c r="BG35" t="s">
        <v>198</v>
      </c>
      <c r="BH35" t="s">
        <v>394</v>
      </c>
      <c r="BI35" t="s">
        <v>395</v>
      </c>
      <c r="BK35" t="s">
        <v>207</v>
      </c>
      <c r="BL35" t="s">
        <v>208</v>
      </c>
      <c r="BM35" t="s">
        <v>195</v>
      </c>
      <c r="BP35" t="s">
        <v>214</v>
      </c>
      <c r="BQ35" t="s">
        <v>214</v>
      </c>
      <c r="BS35" t="s">
        <v>260</v>
      </c>
      <c r="BT35" t="s">
        <v>211</v>
      </c>
      <c r="BU35" t="s">
        <v>198</v>
      </c>
      <c r="BW35" t="s">
        <v>240</v>
      </c>
      <c r="BX35" t="s">
        <v>337</v>
      </c>
      <c r="BY35" t="s">
        <v>242</v>
      </c>
      <c r="BZ35" t="s">
        <v>361</v>
      </c>
      <c r="CA35" t="s">
        <v>375</v>
      </c>
      <c r="CB35" t="s">
        <v>195</v>
      </c>
      <c r="CC35" t="s">
        <v>201</v>
      </c>
      <c r="CG35" t="s">
        <v>213</v>
      </c>
      <c r="CI35" t="s">
        <v>201</v>
      </c>
      <c r="CJ35" t="s">
        <v>201</v>
      </c>
      <c r="CK35" t="s">
        <v>201</v>
      </c>
      <c r="CQ35" t="s">
        <v>201</v>
      </c>
      <c r="CT35" t="s">
        <v>214</v>
      </c>
      <c r="CW35" t="s">
        <v>201</v>
      </c>
      <c r="CX35" t="s">
        <v>201</v>
      </c>
      <c r="CY35" t="s">
        <v>215</v>
      </c>
      <c r="CZ35" t="s">
        <v>201</v>
      </c>
      <c r="DB35" t="s">
        <v>252</v>
      </c>
    </row>
    <row r="36" spans="1:107" x14ac:dyDescent="0.25">
      <c r="A36" t="str">
        <f>"091113654180"</f>
        <v>091113654180</v>
      </c>
      <c r="B36" t="s">
        <v>396</v>
      </c>
      <c r="C36" t="s">
        <v>397</v>
      </c>
      <c r="D36" t="s">
        <v>359</v>
      </c>
      <c r="E36" s="1">
        <v>40130</v>
      </c>
      <c r="G36" t="s">
        <v>234</v>
      </c>
      <c r="H36" t="s">
        <v>189</v>
      </c>
      <c r="I36" t="s">
        <v>292</v>
      </c>
      <c r="W36" t="str">
        <f>"2016-08-31T00:00:00"</f>
        <v>2016-08-31T00:00:00</v>
      </c>
      <c r="X36" t="str">
        <f>"44"</f>
        <v>44</v>
      </c>
      <c r="Y36" t="s">
        <v>221</v>
      </c>
      <c r="AA36" t="s">
        <v>293</v>
      </c>
      <c r="AB36" t="s">
        <v>336</v>
      </c>
      <c r="AC36" t="s">
        <v>194</v>
      </c>
      <c r="AD36" t="s">
        <v>195</v>
      </c>
      <c r="AE36" t="s">
        <v>201</v>
      </c>
      <c r="AG36" t="s">
        <v>196</v>
      </c>
      <c r="AH36">
        <v>2</v>
      </c>
      <c r="AI36" t="s">
        <v>197</v>
      </c>
      <c r="AJ36" t="s">
        <v>195</v>
      </c>
      <c r="AK36" t="s">
        <v>198</v>
      </c>
      <c r="AM36" t="s">
        <v>199</v>
      </c>
      <c r="AR36" t="s">
        <v>195</v>
      </c>
      <c r="AS36" t="s">
        <v>200</v>
      </c>
      <c r="AU36" t="s">
        <v>198</v>
      </c>
      <c r="AZ36" t="s">
        <v>201</v>
      </c>
      <c r="BA36" t="s">
        <v>202</v>
      </c>
      <c r="BB36" t="s">
        <v>203</v>
      </c>
      <c r="BC36" t="s">
        <v>204</v>
      </c>
      <c r="BD36" t="s">
        <v>227</v>
      </c>
      <c r="BF36" t="s">
        <v>257</v>
      </c>
      <c r="BG36" t="s">
        <v>198</v>
      </c>
      <c r="BH36" t="s">
        <v>329</v>
      </c>
      <c r="BI36" t="s">
        <v>398</v>
      </c>
      <c r="BK36" t="s">
        <v>207</v>
      </c>
      <c r="BL36" t="s">
        <v>208</v>
      </c>
      <c r="BM36" t="s">
        <v>195</v>
      </c>
      <c r="BP36" t="s">
        <v>214</v>
      </c>
      <c r="BQ36" t="s">
        <v>214</v>
      </c>
      <c r="BS36" t="s">
        <v>260</v>
      </c>
      <c r="BT36" t="s">
        <v>211</v>
      </c>
      <c r="BU36" t="s">
        <v>198</v>
      </c>
      <c r="BW36" t="s">
        <v>240</v>
      </c>
      <c r="BX36" t="s">
        <v>337</v>
      </c>
      <c r="BY36" t="s">
        <v>242</v>
      </c>
      <c r="BZ36" t="s">
        <v>350</v>
      </c>
      <c r="CA36" t="s">
        <v>375</v>
      </c>
      <c r="CB36" t="s">
        <v>195</v>
      </c>
      <c r="CC36" t="s">
        <v>201</v>
      </c>
      <c r="CG36" t="s">
        <v>213</v>
      </c>
      <c r="CI36" t="s">
        <v>201</v>
      </c>
      <c r="CJ36" t="s">
        <v>201</v>
      </c>
      <c r="CK36" t="s">
        <v>201</v>
      </c>
      <c r="CQ36" t="s">
        <v>201</v>
      </c>
      <c r="CT36" t="s">
        <v>214</v>
      </c>
      <c r="CW36" t="s">
        <v>201</v>
      </c>
      <c r="CX36" t="s">
        <v>201</v>
      </c>
      <c r="CY36" t="s">
        <v>215</v>
      </c>
      <c r="CZ36" t="s">
        <v>201</v>
      </c>
      <c r="DB36" t="s">
        <v>252</v>
      </c>
    </row>
    <row r="37" spans="1:107" x14ac:dyDescent="0.25">
      <c r="A37" t="str">
        <f>"130207501904"</f>
        <v>130207501904</v>
      </c>
      <c r="B37" t="s">
        <v>399</v>
      </c>
      <c r="C37" t="s">
        <v>400</v>
      </c>
      <c r="D37" t="s">
        <v>401</v>
      </c>
      <c r="E37" s="1">
        <v>41312</v>
      </c>
      <c r="G37" t="s">
        <v>188</v>
      </c>
      <c r="H37" t="s">
        <v>189</v>
      </c>
      <c r="I37" t="s">
        <v>190</v>
      </c>
      <c r="W37" t="str">
        <f>"2018-09-03T00:00:00"</f>
        <v>2018-09-03T00:00:00</v>
      </c>
      <c r="X37" t="str">
        <f>"23"</f>
        <v>23</v>
      </c>
      <c r="Y37" t="s">
        <v>221</v>
      </c>
      <c r="AA37" t="s">
        <v>293</v>
      </c>
      <c r="AB37" t="s">
        <v>402</v>
      </c>
      <c r="AC37" t="s">
        <v>194</v>
      </c>
      <c r="AD37" t="s">
        <v>195</v>
      </c>
      <c r="AE37" t="s">
        <v>201</v>
      </c>
      <c r="AG37" t="s">
        <v>196</v>
      </c>
      <c r="AH37">
        <v>1</v>
      </c>
      <c r="AI37" t="s">
        <v>197</v>
      </c>
      <c r="AJ37" t="s">
        <v>195</v>
      </c>
      <c r="AK37" t="s">
        <v>198</v>
      </c>
      <c r="AM37" t="s">
        <v>282</v>
      </c>
      <c r="AR37" t="s">
        <v>195</v>
      </c>
      <c r="AS37" t="s">
        <v>200</v>
      </c>
      <c r="AU37" t="s">
        <v>198</v>
      </c>
      <c r="AZ37" t="s">
        <v>201</v>
      </c>
      <c r="BA37" t="s">
        <v>202</v>
      </c>
      <c r="BB37" t="s">
        <v>203</v>
      </c>
      <c r="BC37" t="s">
        <v>204</v>
      </c>
      <c r="BD37" t="s">
        <v>227</v>
      </c>
      <c r="BF37" t="s">
        <v>257</v>
      </c>
      <c r="BG37" t="s">
        <v>198</v>
      </c>
      <c r="BH37" t="s">
        <v>403</v>
      </c>
      <c r="BI37" t="s">
        <v>404</v>
      </c>
      <c r="BK37" t="s">
        <v>207</v>
      </c>
      <c r="BL37" t="s">
        <v>208</v>
      </c>
      <c r="BM37" t="s">
        <v>201</v>
      </c>
      <c r="BP37" t="s">
        <v>227</v>
      </c>
      <c r="BQ37" t="s">
        <v>227</v>
      </c>
      <c r="BR37" t="s">
        <v>301</v>
      </c>
      <c r="BS37" t="s">
        <v>210</v>
      </c>
      <c r="BT37" t="s">
        <v>211</v>
      </c>
      <c r="BU37" t="s">
        <v>198</v>
      </c>
      <c r="BW37" t="s">
        <v>212</v>
      </c>
      <c r="CB37" t="s">
        <v>195</v>
      </c>
      <c r="CC37" t="s">
        <v>201</v>
      </c>
      <c r="CG37" t="s">
        <v>213</v>
      </c>
      <c r="CI37" t="s">
        <v>201</v>
      </c>
      <c r="CJ37" t="s">
        <v>201</v>
      </c>
      <c r="CK37" t="s">
        <v>201</v>
      </c>
      <c r="CQ37" t="s">
        <v>201</v>
      </c>
      <c r="CT37" t="s">
        <v>214</v>
      </c>
      <c r="CW37" t="s">
        <v>201</v>
      </c>
      <c r="CX37" t="s">
        <v>201</v>
      </c>
      <c r="CY37" t="s">
        <v>215</v>
      </c>
      <c r="CZ37" t="s">
        <v>201</v>
      </c>
      <c r="DB37" t="s">
        <v>252</v>
      </c>
    </row>
    <row r="38" spans="1:107" x14ac:dyDescent="0.25">
      <c r="A38" t="str">
        <f>"140805505692"</f>
        <v>140805505692</v>
      </c>
      <c r="B38" t="s">
        <v>366</v>
      </c>
      <c r="C38" t="s">
        <v>405</v>
      </c>
      <c r="D38" t="s">
        <v>304</v>
      </c>
      <c r="E38" s="1">
        <v>41856</v>
      </c>
      <c r="G38" t="s">
        <v>188</v>
      </c>
      <c r="H38" t="s">
        <v>189</v>
      </c>
      <c r="I38" t="s">
        <v>292</v>
      </c>
      <c r="W38" t="str">
        <f>"2020-08-28T00:00:00"</f>
        <v>2020-08-28T00:00:00</v>
      </c>
      <c r="X38" t="str">
        <f>"6"</f>
        <v>6</v>
      </c>
      <c r="Y38" t="s">
        <v>221</v>
      </c>
      <c r="AA38" t="s">
        <v>300</v>
      </c>
      <c r="AB38" t="s">
        <v>286</v>
      </c>
      <c r="AC38" t="s">
        <v>194</v>
      </c>
      <c r="AD38" t="s">
        <v>195</v>
      </c>
      <c r="AE38" t="s">
        <v>195</v>
      </c>
      <c r="AG38" t="s">
        <v>196</v>
      </c>
      <c r="AH38">
        <v>2</v>
      </c>
      <c r="AI38" t="s">
        <v>197</v>
      </c>
      <c r="AJ38" t="s">
        <v>195</v>
      </c>
      <c r="AK38" t="s">
        <v>198</v>
      </c>
      <c r="AM38" t="s">
        <v>199</v>
      </c>
      <c r="AR38" t="s">
        <v>195</v>
      </c>
      <c r="AS38" t="s">
        <v>200</v>
      </c>
      <c r="AU38" t="s">
        <v>198</v>
      </c>
      <c r="AZ38" t="s">
        <v>201</v>
      </c>
      <c r="BA38" t="s">
        <v>202</v>
      </c>
      <c r="BB38" t="s">
        <v>203</v>
      </c>
      <c r="BC38" t="s">
        <v>204</v>
      </c>
      <c r="BF38" t="s">
        <v>287</v>
      </c>
      <c r="BG38" t="s">
        <v>198</v>
      </c>
      <c r="BK38" t="s">
        <v>207</v>
      </c>
      <c r="BL38" t="s">
        <v>208</v>
      </c>
      <c r="BM38" t="s">
        <v>195</v>
      </c>
      <c r="BP38" t="s">
        <v>214</v>
      </c>
      <c r="BQ38" t="s">
        <v>214</v>
      </c>
      <c r="BR38" t="s">
        <v>209</v>
      </c>
      <c r="BS38" t="s">
        <v>210</v>
      </c>
      <c r="BT38" t="s">
        <v>211</v>
      </c>
      <c r="BU38" t="s">
        <v>198</v>
      </c>
      <c r="BW38" t="s">
        <v>212</v>
      </c>
      <c r="CB38" t="s">
        <v>195</v>
      </c>
      <c r="CC38" t="s">
        <v>201</v>
      </c>
      <c r="CG38" t="s">
        <v>213</v>
      </c>
      <c r="CI38" t="s">
        <v>201</v>
      </c>
      <c r="CJ38" t="s">
        <v>201</v>
      </c>
      <c r="CK38" t="s">
        <v>201</v>
      </c>
      <c r="CQ38" t="s">
        <v>201</v>
      </c>
      <c r="CT38" t="s">
        <v>214</v>
      </c>
      <c r="CW38" t="s">
        <v>201</v>
      </c>
      <c r="CX38" t="s">
        <v>201</v>
      </c>
      <c r="CY38" t="s">
        <v>215</v>
      </c>
      <c r="CZ38" t="s">
        <v>201</v>
      </c>
      <c r="DB38" t="s">
        <v>252</v>
      </c>
    </row>
    <row r="39" spans="1:107" x14ac:dyDescent="0.25">
      <c r="A39" t="str">
        <f>"130709505527"</f>
        <v>130709505527</v>
      </c>
      <c r="B39" t="s">
        <v>406</v>
      </c>
      <c r="C39" t="s">
        <v>407</v>
      </c>
      <c r="D39" t="s">
        <v>408</v>
      </c>
      <c r="E39" s="1">
        <v>41464</v>
      </c>
      <c r="G39" t="s">
        <v>188</v>
      </c>
      <c r="H39" t="s">
        <v>189</v>
      </c>
      <c r="I39" t="s">
        <v>190</v>
      </c>
      <c r="W39" t="str">
        <f>"2018-09-03T00:00:00"</f>
        <v>2018-09-03T00:00:00</v>
      </c>
      <c r="X39" t="str">
        <f>"23"</f>
        <v>23</v>
      </c>
      <c r="Y39" t="s">
        <v>221</v>
      </c>
      <c r="AA39" t="s">
        <v>300</v>
      </c>
      <c r="AB39" t="s">
        <v>402</v>
      </c>
      <c r="AC39" t="s">
        <v>194</v>
      </c>
      <c r="AD39" t="s">
        <v>195</v>
      </c>
      <c r="AE39" t="s">
        <v>201</v>
      </c>
      <c r="AG39" t="s">
        <v>196</v>
      </c>
      <c r="AH39">
        <v>1</v>
      </c>
      <c r="AI39" t="s">
        <v>197</v>
      </c>
      <c r="AJ39" t="s">
        <v>195</v>
      </c>
      <c r="AK39" t="s">
        <v>198</v>
      </c>
      <c r="AM39" t="s">
        <v>282</v>
      </c>
      <c r="AR39" t="s">
        <v>195</v>
      </c>
      <c r="AS39" t="s">
        <v>200</v>
      </c>
      <c r="AU39" t="s">
        <v>198</v>
      </c>
      <c r="AZ39" t="s">
        <v>201</v>
      </c>
      <c r="BA39" t="s">
        <v>202</v>
      </c>
      <c r="BB39" t="s">
        <v>203</v>
      </c>
      <c r="BC39" t="s">
        <v>204</v>
      </c>
      <c r="BD39" t="s">
        <v>227</v>
      </c>
      <c r="BF39" t="s">
        <v>257</v>
      </c>
      <c r="BG39" t="s">
        <v>198</v>
      </c>
      <c r="BH39" t="s">
        <v>403</v>
      </c>
      <c r="BI39" t="s">
        <v>296</v>
      </c>
      <c r="BK39" t="s">
        <v>207</v>
      </c>
      <c r="BL39" t="s">
        <v>208</v>
      </c>
      <c r="BM39" t="s">
        <v>195</v>
      </c>
      <c r="BP39" t="s">
        <v>227</v>
      </c>
      <c r="BQ39" t="s">
        <v>227</v>
      </c>
      <c r="BR39" t="s">
        <v>409</v>
      </c>
      <c r="BS39" t="s">
        <v>210</v>
      </c>
      <c r="BT39" t="s">
        <v>211</v>
      </c>
      <c r="BU39" t="s">
        <v>198</v>
      </c>
      <c r="BW39" t="s">
        <v>212</v>
      </c>
      <c r="CB39" t="s">
        <v>195</v>
      </c>
      <c r="CC39" t="s">
        <v>201</v>
      </c>
      <c r="CG39" t="s">
        <v>213</v>
      </c>
      <c r="CI39" t="s">
        <v>201</v>
      </c>
      <c r="CJ39" t="s">
        <v>201</v>
      </c>
      <c r="CK39" t="s">
        <v>201</v>
      </c>
      <c r="CQ39" t="s">
        <v>201</v>
      </c>
      <c r="CT39" t="s">
        <v>214</v>
      </c>
      <c r="CW39" t="s">
        <v>201</v>
      </c>
      <c r="CX39" t="s">
        <v>201</v>
      </c>
      <c r="CY39" t="s">
        <v>215</v>
      </c>
      <c r="CZ39" t="s">
        <v>201</v>
      </c>
      <c r="DB39" t="s">
        <v>252</v>
      </c>
    </row>
    <row r="40" spans="1:107" x14ac:dyDescent="0.25">
      <c r="A40" t="str">
        <f>"120320604968"</f>
        <v>120320604968</v>
      </c>
      <c r="B40" t="s">
        <v>410</v>
      </c>
      <c r="C40" t="s">
        <v>290</v>
      </c>
      <c r="D40" t="s">
        <v>255</v>
      </c>
      <c r="E40" s="1">
        <v>40988</v>
      </c>
      <c r="G40" t="s">
        <v>234</v>
      </c>
      <c r="H40" t="s">
        <v>189</v>
      </c>
      <c r="I40" t="s">
        <v>292</v>
      </c>
      <c r="W40" t="str">
        <f>"2017-09-04T00:00:00"</f>
        <v>2017-09-04T00:00:00</v>
      </c>
      <c r="X40" t="str">
        <f>"57"</f>
        <v>57</v>
      </c>
      <c r="Y40" t="s">
        <v>221</v>
      </c>
      <c r="AA40" t="s">
        <v>192</v>
      </c>
      <c r="AB40" t="s">
        <v>193</v>
      </c>
      <c r="AC40" t="s">
        <v>194</v>
      </c>
      <c r="AD40" t="s">
        <v>195</v>
      </c>
      <c r="AE40" t="s">
        <v>195</v>
      </c>
      <c r="AG40" t="s">
        <v>196</v>
      </c>
      <c r="AH40">
        <v>2</v>
      </c>
      <c r="AI40" t="s">
        <v>197</v>
      </c>
      <c r="AJ40" t="s">
        <v>195</v>
      </c>
      <c r="AK40" t="s">
        <v>198</v>
      </c>
      <c r="AM40" t="s">
        <v>199</v>
      </c>
      <c r="AR40" t="s">
        <v>195</v>
      </c>
      <c r="AS40" t="s">
        <v>200</v>
      </c>
      <c r="AU40" t="s">
        <v>198</v>
      </c>
      <c r="AZ40" t="s">
        <v>201</v>
      </c>
      <c r="BA40" t="s">
        <v>202</v>
      </c>
      <c r="BB40" t="s">
        <v>203</v>
      </c>
      <c r="BC40" t="s">
        <v>204</v>
      </c>
      <c r="BD40" t="s">
        <v>227</v>
      </c>
      <c r="BF40" t="s">
        <v>257</v>
      </c>
      <c r="BG40" t="s">
        <v>198</v>
      </c>
      <c r="BH40" t="s">
        <v>403</v>
      </c>
      <c r="BI40" t="s">
        <v>411</v>
      </c>
      <c r="BK40" t="s">
        <v>207</v>
      </c>
      <c r="BL40" t="s">
        <v>208</v>
      </c>
      <c r="BM40" t="s">
        <v>195</v>
      </c>
      <c r="BP40" t="s">
        <v>214</v>
      </c>
      <c r="BQ40" t="s">
        <v>214</v>
      </c>
      <c r="BR40" t="s">
        <v>412</v>
      </c>
      <c r="BS40" t="s">
        <v>210</v>
      </c>
      <c r="BT40" t="s">
        <v>211</v>
      </c>
      <c r="BU40" t="s">
        <v>198</v>
      </c>
      <c r="BW40" t="s">
        <v>212</v>
      </c>
      <c r="CB40" t="s">
        <v>195</v>
      </c>
      <c r="CC40" t="s">
        <v>201</v>
      </c>
      <c r="CG40" t="s">
        <v>213</v>
      </c>
      <c r="CI40" t="s">
        <v>201</v>
      </c>
      <c r="CJ40" t="s">
        <v>201</v>
      </c>
      <c r="CK40" t="s">
        <v>201</v>
      </c>
      <c r="CQ40" t="s">
        <v>201</v>
      </c>
      <c r="CT40" t="s">
        <v>214</v>
      </c>
      <c r="CW40" t="s">
        <v>201</v>
      </c>
      <c r="CX40" t="s">
        <v>201</v>
      </c>
      <c r="CY40" t="s">
        <v>215</v>
      </c>
      <c r="CZ40" t="s">
        <v>201</v>
      </c>
      <c r="DB40" t="s">
        <v>252</v>
      </c>
    </row>
    <row r="41" spans="1:107" x14ac:dyDescent="0.25">
      <c r="A41" t="str">
        <f>"120128503167"</f>
        <v>120128503167</v>
      </c>
      <c r="B41" t="s">
        <v>413</v>
      </c>
      <c r="C41" t="s">
        <v>414</v>
      </c>
      <c r="D41" t="s">
        <v>276</v>
      </c>
      <c r="E41" s="1">
        <v>40936</v>
      </c>
      <c r="G41" t="s">
        <v>188</v>
      </c>
      <c r="H41" t="s">
        <v>189</v>
      </c>
      <c r="I41" t="s">
        <v>235</v>
      </c>
      <c r="W41" t="str">
        <f>"2017-09-04T00:00:00"</f>
        <v>2017-09-04T00:00:00</v>
      </c>
      <c r="X41" t="str">
        <f>"57"</f>
        <v>57</v>
      </c>
      <c r="Y41" t="s">
        <v>221</v>
      </c>
      <c r="AA41" t="s">
        <v>222</v>
      </c>
      <c r="AB41" t="s">
        <v>193</v>
      </c>
      <c r="AC41" t="s">
        <v>194</v>
      </c>
      <c r="AD41" t="s">
        <v>195</v>
      </c>
      <c r="AE41" t="s">
        <v>195</v>
      </c>
      <c r="AG41" t="s">
        <v>196</v>
      </c>
      <c r="AH41">
        <v>2</v>
      </c>
      <c r="AI41" t="s">
        <v>197</v>
      </c>
      <c r="AJ41" t="s">
        <v>195</v>
      </c>
      <c r="AK41" t="s">
        <v>198</v>
      </c>
      <c r="AM41" t="s">
        <v>199</v>
      </c>
      <c r="AR41" t="s">
        <v>195</v>
      </c>
      <c r="AS41" t="s">
        <v>200</v>
      </c>
      <c r="AU41" t="s">
        <v>198</v>
      </c>
      <c r="AZ41" t="s">
        <v>201</v>
      </c>
      <c r="BA41" t="s">
        <v>202</v>
      </c>
      <c r="BB41" t="s">
        <v>203</v>
      </c>
      <c r="BC41" t="s">
        <v>204</v>
      </c>
      <c r="BD41" t="s">
        <v>224</v>
      </c>
      <c r="BF41" t="s">
        <v>257</v>
      </c>
      <c r="BG41" t="s">
        <v>198</v>
      </c>
      <c r="BH41" t="s">
        <v>403</v>
      </c>
      <c r="BI41" t="s">
        <v>296</v>
      </c>
      <c r="BK41" t="s">
        <v>207</v>
      </c>
      <c r="BL41" t="s">
        <v>208</v>
      </c>
      <c r="BM41" t="s">
        <v>195</v>
      </c>
      <c r="BP41" t="s">
        <v>227</v>
      </c>
      <c r="BQ41" t="s">
        <v>227</v>
      </c>
      <c r="BR41" t="s">
        <v>301</v>
      </c>
      <c r="BS41" t="s">
        <v>210</v>
      </c>
      <c r="BT41" t="s">
        <v>211</v>
      </c>
      <c r="BU41" t="s">
        <v>198</v>
      </c>
      <c r="BW41" t="s">
        <v>212</v>
      </c>
      <c r="CB41" t="s">
        <v>195</v>
      </c>
      <c r="CC41" t="s">
        <v>201</v>
      </c>
      <c r="CG41" t="s">
        <v>213</v>
      </c>
      <c r="CI41" t="s">
        <v>201</v>
      </c>
      <c r="CJ41" t="s">
        <v>201</v>
      </c>
      <c r="CK41" t="s">
        <v>201</v>
      </c>
      <c r="CQ41" t="s">
        <v>201</v>
      </c>
      <c r="CT41" t="s">
        <v>214</v>
      </c>
      <c r="CW41" t="s">
        <v>201</v>
      </c>
      <c r="CX41" t="s">
        <v>201</v>
      </c>
      <c r="CY41" t="s">
        <v>215</v>
      </c>
      <c r="CZ41" t="s">
        <v>195</v>
      </c>
      <c r="DA41" t="s">
        <v>415</v>
      </c>
      <c r="DB41" t="s">
        <v>416</v>
      </c>
    </row>
    <row r="42" spans="1:107" x14ac:dyDescent="0.25">
      <c r="A42" t="str">
        <f>"111109501821"</f>
        <v>111109501821</v>
      </c>
      <c r="B42" t="s">
        <v>302</v>
      </c>
      <c r="C42" t="s">
        <v>417</v>
      </c>
      <c r="D42" t="s">
        <v>418</v>
      </c>
      <c r="E42" s="1">
        <v>40856</v>
      </c>
      <c r="G42" t="s">
        <v>188</v>
      </c>
      <c r="H42" t="s">
        <v>189</v>
      </c>
      <c r="I42" t="s">
        <v>328</v>
      </c>
      <c r="W42" t="str">
        <f>"2017-09-04T00:00:00"</f>
        <v>2017-09-04T00:00:00</v>
      </c>
      <c r="X42" t="str">
        <f>"56"</f>
        <v>56</v>
      </c>
      <c r="Y42" t="s">
        <v>221</v>
      </c>
      <c r="AA42" t="s">
        <v>293</v>
      </c>
      <c r="AB42" t="s">
        <v>281</v>
      </c>
      <c r="AC42" t="s">
        <v>194</v>
      </c>
      <c r="AD42" t="s">
        <v>195</v>
      </c>
      <c r="AE42" t="s">
        <v>201</v>
      </c>
      <c r="AG42" t="s">
        <v>196</v>
      </c>
      <c r="AH42">
        <v>1</v>
      </c>
      <c r="AI42" t="s">
        <v>197</v>
      </c>
      <c r="AJ42" t="s">
        <v>195</v>
      </c>
      <c r="AK42" t="s">
        <v>198</v>
      </c>
      <c r="AM42" t="s">
        <v>199</v>
      </c>
      <c r="AR42" t="s">
        <v>195</v>
      </c>
      <c r="AS42" t="s">
        <v>200</v>
      </c>
      <c r="AU42" t="s">
        <v>198</v>
      </c>
      <c r="AZ42" t="s">
        <v>201</v>
      </c>
      <c r="BA42" t="s">
        <v>202</v>
      </c>
      <c r="BB42" t="s">
        <v>203</v>
      </c>
      <c r="BC42" t="s">
        <v>204</v>
      </c>
      <c r="BD42" t="s">
        <v>227</v>
      </c>
      <c r="BF42" t="s">
        <v>257</v>
      </c>
      <c r="BG42" t="s">
        <v>198</v>
      </c>
      <c r="BH42" t="s">
        <v>329</v>
      </c>
      <c r="BI42" t="s">
        <v>267</v>
      </c>
      <c r="BK42" t="s">
        <v>207</v>
      </c>
      <c r="BL42" t="s">
        <v>208</v>
      </c>
      <c r="BM42" t="s">
        <v>195</v>
      </c>
      <c r="BP42" t="s">
        <v>214</v>
      </c>
      <c r="BQ42" t="s">
        <v>214</v>
      </c>
      <c r="BS42" t="s">
        <v>210</v>
      </c>
      <c r="BT42" t="s">
        <v>211</v>
      </c>
      <c r="BU42" t="s">
        <v>198</v>
      </c>
      <c r="BW42" t="s">
        <v>212</v>
      </c>
      <c r="CB42" t="s">
        <v>195</v>
      </c>
      <c r="CC42" t="s">
        <v>201</v>
      </c>
      <c r="CG42" t="s">
        <v>213</v>
      </c>
      <c r="CI42" t="s">
        <v>201</v>
      </c>
      <c r="CJ42" t="s">
        <v>201</v>
      </c>
      <c r="CK42" t="s">
        <v>201</v>
      </c>
      <c r="CQ42" t="s">
        <v>201</v>
      </c>
      <c r="CT42" t="s">
        <v>214</v>
      </c>
      <c r="CW42" t="s">
        <v>201</v>
      </c>
      <c r="CX42" t="s">
        <v>201</v>
      </c>
      <c r="CY42" t="s">
        <v>215</v>
      </c>
      <c r="CZ42" t="s">
        <v>201</v>
      </c>
      <c r="DB42" t="s">
        <v>252</v>
      </c>
    </row>
    <row r="43" spans="1:107" x14ac:dyDescent="0.25">
      <c r="A43" t="str">
        <f>"110830603158"</f>
        <v>110830603158</v>
      </c>
      <c r="B43" t="s">
        <v>419</v>
      </c>
      <c r="C43" t="s">
        <v>420</v>
      </c>
      <c r="D43" t="s">
        <v>421</v>
      </c>
      <c r="E43" s="1">
        <v>40785</v>
      </c>
      <c r="G43" t="s">
        <v>234</v>
      </c>
      <c r="H43" t="s">
        <v>189</v>
      </c>
      <c r="I43" t="s">
        <v>328</v>
      </c>
      <c r="W43" t="str">
        <f>"2017-09-04T00:00:00"</f>
        <v>2017-09-04T00:00:00</v>
      </c>
      <c r="X43" t="str">
        <f>"56"</f>
        <v>56</v>
      </c>
      <c r="Y43" t="s">
        <v>221</v>
      </c>
      <c r="AA43" t="s">
        <v>293</v>
      </c>
      <c r="AB43" t="s">
        <v>281</v>
      </c>
      <c r="AC43" t="s">
        <v>194</v>
      </c>
      <c r="AD43" t="s">
        <v>195</v>
      </c>
      <c r="AE43" t="s">
        <v>201</v>
      </c>
      <c r="AG43" t="s">
        <v>196</v>
      </c>
      <c r="AH43">
        <v>1</v>
      </c>
      <c r="AI43" t="s">
        <v>197</v>
      </c>
      <c r="AJ43" t="s">
        <v>195</v>
      </c>
      <c r="AK43" t="s">
        <v>198</v>
      </c>
      <c r="AM43" t="s">
        <v>199</v>
      </c>
      <c r="AR43" t="s">
        <v>195</v>
      </c>
      <c r="AS43" t="s">
        <v>200</v>
      </c>
      <c r="AU43" t="s">
        <v>198</v>
      </c>
      <c r="AZ43" t="s">
        <v>201</v>
      </c>
      <c r="BA43" t="s">
        <v>202</v>
      </c>
      <c r="BB43" t="s">
        <v>203</v>
      </c>
      <c r="BC43" t="s">
        <v>204</v>
      </c>
      <c r="BD43" t="s">
        <v>227</v>
      </c>
      <c r="BF43" t="s">
        <v>257</v>
      </c>
      <c r="BG43" t="s">
        <v>198</v>
      </c>
      <c r="BH43" t="s">
        <v>329</v>
      </c>
      <c r="BI43" t="s">
        <v>267</v>
      </c>
      <c r="BK43" t="s">
        <v>207</v>
      </c>
      <c r="BL43" t="s">
        <v>208</v>
      </c>
      <c r="BM43" t="s">
        <v>195</v>
      </c>
      <c r="BP43" t="s">
        <v>214</v>
      </c>
      <c r="BQ43" t="s">
        <v>214</v>
      </c>
      <c r="BS43" t="s">
        <v>210</v>
      </c>
      <c r="BT43" t="s">
        <v>211</v>
      </c>
      <c r="BU43" t="s">
        <v>198</v>
      </c>
      <c r="BW43" t="s">
        <v>360</v>
      </c>
      <c r="BX43" t="s">
        <v>337</v>
      </c>
      <c r="BY43" t="s">
        <v>242</v>
      </c>
      <c r="BZ43" t="s">
        <v>350</v>
      </c>
      <c r="CA43" t="s">
        <v>422</v>
      </c>
      <c r="CB43" t="s">
        <v>195</v>
      </c>
      <c r="CC43" t="s">
        <v>201</v>
      </c>
      <c r="CG43" t="s">
        <v>213</v>
      </c>
      <c r="CI43" t="s">
        <v>201</v>
      </c>
      <c r="CJ43" t="s">
        <v>201</v>
      </c>
      <c r="CK43" t="s">
        <v>201</v>
      </c>
      <c r="CQ43" t="s">
        <v>201</v>
      </c>
      <c r="CT43" t="s">
        <v>214</v>
      </c>
      <c r="CW43" t="s">
        <v>201</v>
      </c>
      <c r="CX43" t="s">
        <v>201</v>
      </c>
      <c r="CY43" t="s">
        <v>215</v>
      </c>
      <c r="CZ43" t="s">
        <v>201</v>
      </c>
      <c r="DB43" t="s">
        <v>252</v>
      </c>
    </row>
    <row r="44" spans="1:107" x14ac:dyDescent="0.25">
      <c r="A44" t="str">
        <f>"131124604392"</f>
        <v>131124604392</v>
      </c>
      <c r="B44" t="s">
        <v>377</v>
      </c>
      <c r="C44" t="s">
        <v>423</v>
      </c>
      <c r="D44" t="s">
        <v>379</v>
      </c>
      <c r="E44" s="1">
        <v>41602</v>
      </c>
      <c r="G44" t="s">
        <v>234</v>
      </c>
      <c r="H44" t="s">
        <v>189</v>
      </c>
      <c r="I44" t="s">
        <v>190</v>
      </c>
      <c r="W44" t="str">
        <f>"2018-09-03T00:00:00"</f>
        <v>2018-09-03T00:00:00</v>
      </c>
      <c r="X44" t="str">
        <f>"23"</f>
        <v>23</v>
      </c>
      <c r="Y44" t="s">
        <v>221</v>
      </c>
      <c r="AA44" t="s">
        <v>293</v>
      </c>
      <c r="AB44" t="s">
        <v>402</v>
      </c>
      <c r="AC44" t="s">
        <v>194</v>
      </c>
      <c r="AD44" t="s">
        <v>195</v>
      </c>
      <c r="AE44" t="s">
        <v>201</v>
      </c>
      <c r="AG44" t="s">
        <v>196</v>
      </c>
      <c r="AH44">
        <v>1</v>
      </c>
      <c r="AI44" t="s">
        <v>197</v>
      </c>
      <c r="AJ44" t="s">
        <v>195</v>
      </c>
      <c r="AK44" t="s">
        <v>198</v>
      </c>
      <c r="AM44" t="s">
        <v>199</v>
      </c>
      <c r="AR44" t="s">
        <v>201</v>
      </c>
      <c r="AU44" t="s">
        <v>198</v>
      </c>
      <c r="AZ44" t="s">
        <v>201</v>
      </c>
      <c r="BA44" t="s">
        <v>202</v>
      </c>
      <c r="BB44" t="s">
        <v>203</v>
      </c>
      <c r="BC44" t="s">
        <v>204</v>
      </c>
      <c r="BD44" t="s">
        <v>224</v>
      </c>
      <c r="BF44" t="s">
        <v>205</v>
      </c>
      <c r="BG44" t="s">
        <v>198</v>
      </c>
      <c r="BH44" t="s">
        <v>403</v>
      </c>
      <c r="BI44" t="s">
        <v>424</v>
      </c>
      <c r="BK44" t="s">
        <v>207</v>
      </c>
      <c r="BL44" t="s">
        <v>208</v>
      </c>
      <c r="BM44" t="s">
        <v>195</v>
      </c>
      <c r="BP44" t="s">
        <v>227</v>
      </c>
      <c r="BQ44" t="s">
        <v>227</v>
      </c>
      <c r="BR44" s="3">
        <v>45566</v>
      </c>
      <c r="BS44" t="s">
        <v>210</v>
      </c>
      <c r="BT44" t="s">
        <v>211</v>
      </c>
      <c r="BU44" t="s">
        <v>198</v>
      </c>
      <c r="BW44" t="s">
        <v>212</v>
      </c>
      <c r="CB44" t="s">
        <v>195</v>
      </c>
      <c r="CC44" t="s">
        <v>201</v>
      </c>
      <c r="CG44" t="s">
        <v>213</v>
      </c>
      <c r="CI44" t="s">
        <v>201</v>
      </c>
      <c r="CJ44" t="s">
        <v>201</v>
      </c>
      <c r="CK44" t="s">
        <v>201</v>
      </c>
      <c r="CQ44" t="s">
        <v>201</v>
      </c>
      <c r="CT44" t="s">
        <v>214</v>
      </c>
      <c r="CW44" t="s">
        <v>201</v>
      </c>
      <c r="CX44" t="s">
        <v>201</v>
      </c>
      <c r="CY44" t="s">
        <v>215</v>
      </c>
      <c r="CZ44" t="s">
        <v>201</v>
      </c>
      <c r="DB44" t="s">
        <v>230</v>
      </c>
    </row>
    <row r="45" spans="1:107" x14ac:dyDescent="0.25">
      <c r="A45" t="str">
        <f>"110620605053"</f>
        <v>110620605053</v>
      </c>
      <c r="B45" t="s">
        <v>330</v>
      </c>
      <c r="C45" t="s">
        <v>425</v>
      </c>
      <c r="D45" t="s">
        <v>426</v>
      </c>
      <c r="E45" s="1">
        <v>40714</v>
      </c>
      <c r="G45" t="s">
        <v>234</v>
      </c>
      <c r="H45" t="s">
        <v>189</v>
      </c>
      <c r="I45" t="s">
        <v>333</v>
      </c>
      <c r="W45" t="str">
        <f>"2021-05-14T00:00:00"</f>
        <v>2021-05-14T00:00:00</v>
      </c>
      <c r="X45" t="str">
        <f>"3"</f>
        <v>3</v>
      </c>
      <c r="Y45" t="s">
        <v>191</v>
      </c>
      <c r="AA45" t="s">
        <v>192</v>
      </c>
      <c r="AB45" t="s">
        <v>193</v>
      </c>
      <c r="AC45" t="s">
        <v>194</v>
      </c>
      <c r="AD45" t="s">
        <v>195</v>
      </c>
      <c r="AE45" t="s">
        <v>195</v>
      </c>
      <c r="AG45" t="s">
        <v>196</v>
      </c>
      <c r="AH45">
        <v>2</v>
      </c>
      <c r="AI45" t="s">
        <v>197</v>
      </c>
      <c r="AJ45" t="s">
        <v>195</v>
      </c>
      <c r="AK45" t="s">
        <v>198</v>
      </c>
      <c r="AM45" t="s">
        <v>199</v>
      </c>
      <c r="AR45" t="s">
        <v>195</v>
      </c>
      <c r="AS45" t="s">
        <v>200</v>
      </c>
      <c r="AU45" t="s">
        <v>198</v>
      </c>
      <c r="AZ45" t="s">
        <v>201</v>
      </c>
      <c r="BA45" t="s">
        <v>202</v>
      </c>
      <c r="BB45" t="s">
        <v>203</v>
      </c>
      <c r="BC45" t="s">
        <v>204</v>
      </c>
      <c r="BD45" t="s">
        <v>224</v>
      </c>
      <c r="BF45" t="s">
        <v>257</v>
      </c>
      <c r="BG45" t="s">
        <v>198</v>
      </c>
      <c r="BH45" t="s">
        <v>206</v>
      </c>
      <c r="BI45">
        <v>4</v>
      </c>
      <c r="BK45" t="s">
        <v>207</v>
      </c>
      <c r="BL45" t="s">
        <v>208</v>
      </c>
      <c r="BM45" t="s">
        <v>195</v>
      </c>
      <c r="BP45" t="s">
        <v>214</v>
      </c>
      <c r="BQ45" t="s">
        <v>214</v>
      </c>
      <c r="BR45" t="s">
        <v>209</v>
      </c>
      <c r="BS45" t="s">
        <v>210</v>
      </c>
      <c r="BT45" t="s">
        <v>211</v>
      </c>
      <c r="BU45" t="s">
        <v>198</v>
      </c>
      <c r="BW45" t="s">
        <v>212</v>
      </c>
      <c r="CB45" t="s">
        <v>195</v>
      </c>
      <c r="CC45" t="s">
        <v>201</v>
      </c>
      <c r="CG45" t="s">
        <v>213</v>
      </c>
      <c r="CI45" t="s">
        <v>201</v>
      </c>
      <c r="CJ45" t="s">
        <v>201</v>
      </c>
      <c r="CK45" t="s">
        <v>201</v>
      </c>
      <c r="CQ45" t="s">
        <v>201</v>
      </c>
      <c r="CT45" t="s">
        <v>214</v>
      </c>
      <c r="CW45" t="s">
        <v>201</v>
      </c>
      <c r="CX45" t="s">
        <v>201</v>
      </c>
      <c r="CY45" t="s">
        <v>215</v>
      </c>
      <c r="CZ45" t="s">
        <v>195</v>
      </c>
      <c r="DB45" t="s">
        <v>230</v>
      </c>
    </row>
    <row r="46" spans="1:107" x14ac:dyDescent="0.25">
      <c r="A46" t="str">
        <f>"110105603245"</f>
        <v>110105603245</v>
      </c>
      <c r="B46" t="s">
        <v>427</v>
      </c>
      <c r="C46" t="s">
        <v>428</v>
      </c>
      <c r="D46" t="s">
        <v>429</v>
      </c>
      <c r="E46" s="1">
        <v>40548</v>
      </c>
      <c r="G46" t="s">
        <v>234</v>
      </c>
      <c r="H46" t="s">
        <v>189</v>
      </c>
      <c r="I46" t="s">
        <v>190</v>
      </c>
      <c r="W46" t="str">
        <f>"2019-08-29T00:00:00"</f>
        <v>2019-08-29T00:00:00</v>
      </c>
      <c r="X46" t="str">
        <f>"12"</f>
        <v>12</v>
      </c>
      <c r="Y46" t="s">
        <v>221</v>
      </c>
      <c r="AA46" t="s">
        <v>222</v>
      </c>
      <c r="AB46" t="s">
        <v>281</v>
      </c>
      <c r="AC46" t="s">
        <v>194</v>
      </c>
      <c r="AD46" t="s">
        <v>195</v>
      </c>
      <c r="AE46" t="s">
        <v>201</v>
      </c>
      <c r="AG46" t="s">
        <v>196</v>
      </c>
      <c r="AH46">
        <v>1</v>
      </c>
      <c r="AI46" t="s">
        <v>197</v>
      </c>
      <c r="AJ46" t="s">
        <v>195</v>
      </c>
      <c r="AK46" t="s">
        <v>198</v>
      </c>
      <c r="AM46" t="s">
        <v>199</v>
      </c>
      <c r="AR46" t="s">
        <v>195</v>
      </c>
      <c r="AS46" t="s">
        <v>200</v>
      </c>
      <c r="AU46" t="s">
        <v>198</v>
      </c>
      <c r="AZ46" t="s">
        <v>201</v>
      </c>
      <c r="BA46" t="s">
        <v>202</v>
      </c>
      <c r="BB46" t="s">
        <v>203</v>
      </c>
      <c r="BC46" t="s">
        <v>204</v>
      </c>
      <c r="BD46" t="s">
        <v>227</v>
      </c>
      <c r="BF46" t="s">
        <v>257</v>
      </c>
      <c r="BG46" t="s">
        <v>198</v>
      </c>
      <c r="BH46" t="s">
        <v>329</v>
      </c>
      <c r="BI46" t="s">
        <v>267</v>
      </c>
      <c r="BK46" t="s">
        <v>207</v>
      </c>
      <c r="BL46" t="s">
        <v>208</v>
      </c>
      <c r="BM46" t="s">
        <v>195</v>
      </c>
      <c r="BP46" t="s">
        <v>227</v>
      </c>
      <c r="BQ46" t="s">
        <v>227</v>
      </c>
      <c r="BS46" t="s">
        <v>210</v>
      </c>
      <c r="BT46" t="s">
        <v>211</v>
      </c>
      <c r="BU46" t="s">
        <v>198</v>
      </c>
      <c r="BW46" t="s">
        <v>212</v>
      </c>
      <c r="CB46" t="s">
        <v>195</v>
      </c>
      <c r="CC46" t="s">
        <v>201</v>
      </c>
      <c r="CG46" t="s">
        <v>213</v>
      </c>
      <c r="CI46" t="s">
        <v>201</v>
      </c>
      <c r="CJ46" t="s">
        <v>201</v>
      </c>
      <c r="CK46" t="s">
        <v>201</v>
      </c>
      <c r="CQ46" t="s">
        <v>201</v>
      </c>
      <c r="CT46" t="s">
        <v>214</v>
      </c>
      <c r="CW46" t="s">
        <v>201</v>
      </c>
      <c r="CX46" t="s">
        <v>201</v>
      </c>
      <c r="CY46" t="s">
        <v>215</v>
      </c>
      <c r="CZ46" t="s">
        <v>201</v>
      </c>
      <c r="DB46" t="s">
        <v>230</v>
      </c>
    </row>
    <row r="47" spans="1:107" x14ac:dyDescent="0.25">
      <c r="A47" t="str">
        <f>"110701603334"</f>
        <v>110701603334</v>
      </c>
      <c r="B47" t="s">
        <v>430</v>
      </c>
      <c r="C47" t="s">
        <v>431</v>
      </c>
      <c r="D47" t="s">
        <v>432</v>
      </c>
      <c r="E47" s="1">
        <v>40725</v>
      </c>
      <c r="G47" t="s">
        <v>234</v>
      </c>
      <c r="H47" t="s">
        <v>189</v>
      </c>
      <c r="I47" t="s">
        <v>190</v>
      </c>
      <c r="W47" t="str">
        <f>"2021-08-13T00:00:00"</f>
        <v>2021-08-13T00:00:00</v>
      </c>
      <c r="X47" t="str">
        <f>"10"</f>
        <v>10</v>
      </c>
      <c r="Y47" t="s">
        <v>433</v>
      </c>
      <c r="AA47" t="s">
        <v>222</v>
      </c>
      <c r="AB47" t="s">
        <v>281</v>
      </c>
      <c r="AC47" t="s">
        <v>194</v>
      </c>
      <c r="AD47" t="s">
        <v>195</v>
      </c>
      <c r="AE47" t="s">
        <v>201</v>
      </c>
      <c r="AG47" t="s">
        <v>196</v>
      </c>
      <c r="AH47">
        <v>1</v>
      </c>
      <c r="AI47" t="s">
        <v>197</v>
      </c>
      <c r="AJ47" t="s">
        <v>195</v>
      </c>
      <c r="AK47" t="s">
        <v>198</v>
      </c>
      <c r="AM47" t="s">
        <v>199</v>
      </c>
      <c r="AR47" t="s">
        <v>195</v>
      </c>
      <c r="AS47" t="s">
        <v>200</v>
      </c>
      <c r="AU47" t="s">
        <v>198</v>
      </c>
      <c r="AZ47" t="s">
        <v>201</v>
      </c>
      <c r="BA47" t="s">
        <v>236</v>
      </c>
      <c r="BB47" t="s">
        <v>237</v>
      </c>
      <c r="BC47" t="s">
        <v>204</v>
      </c>
      <c r="BD47" t="s">
        <v>227</v>
      </c>
      <c r="BF47" t="s">
        <v>257</v>
      </c>
      <c r="BG47" t="s">
        <v>198</v>
      </c>
      <c r="BH47" t="s">
        <v>403</v>
      </c>
      <c r="BI47" t="s">
        <v>296</v>
      </c>
      <c r="BK47" t="s">
        <v>207</v>
      </c>
      <c r="BL47" t="s">
        <v>208</v>
      </c>
      <c r="BM47" t="s">
        <v>195</v>
      </c>
      <c r="BS47" t="s">
        <v>210</v>
      </c>
      <c r="BT47" t="s">
        <v>211</v>
      </c>
      <c r="BU47" t="s">
        <v>198</v>
      </c>
      <c r="BW47" t="s">
        <v>212</v>
      </c>
      <c r="CB47" t="s">
        <v>195</v>
      </c>
      <c r="CC47" t="s">
        <v>201</v>
      </c>
      <c r="CG47" t="s">
        <v>213</v>
      </c>
      <c r="CI47" t="s">
        <v>201</v>
      </c>
      <c r="CJ47" t="s">
        <v>201</v>
      </c>
      <c r="CK47" t="s">
        <v>201</v>
      </c>
      <c r="CQ47" t="s">
        <v>201</v>
      </c>
      <c r="CT47" t="s">
        <v>214</v>
      </c>
      <c r="CW47" t="s">
        <v>201</v>
      </c>
      <c r="CX47" t="s">
        <v>201</v>
      </c>
      <c r="CY47" t="s">
        <v>215</v>
      </c>
      <c r="CZ47" t="s">
        <v>201</v>
      </c>
      <c r="DB47" t="s">
        <v>252</v>
      </c>
    </row>
    <row r="48" spans="1:107" x14ac:dyDescent="0.25">
      <c r="A48" t="str">
        <f>"130206504765"</f>
        <v>130206504765</v>
      </c>
      <c r="B48" t="s">
        <v>434</v>
      </c>
      <c r="C48" t="s">
        <v>435</v>
      </c>
      <c r="D48" t="s">
        <v>436</v>
      </c>
      <c r="E48" s="1">
        <v>41311</v>
      </c>
      <c r="G48" t="s">
        <v>188</v>
      </c>
      <c r="H48" t="s">
        <v>189</v>
      </c>
      <c r="I48" t="s">
        <v>190</v>
      </c>
      <c r="W48" t="str">
        <f>"2021-08-13T00:00:00"</f>
        <v>2021-08-13T00:00:00</v>
      </c>
      <c r="X48" t="str">
        <f>"10"</f>
        <v>10</v>
      </c>
      <c r="Y48" t="s">
        <v>433</v>
      </c>
      <c r="AA48" t="s">
        <v>222</v>
      </c>
      <c r="AB48" t="s">
        <v>402</v>
      </c>
      <c r="AC48" t="s">
        <v>194</v>
      </c>
      <c r="AD48" t="s">
        <v>195</v>
      </c>
      <c r="AE48" t="s">
        <v>201</v>
      </c>
      <c r="AG48" t="s">
        <v>196</v>
      </c>
      <c r="AH48">
        <v>1</v>
      </c>
      <c r="AI48" t="s">
        <v>197</v>
      </c>
      <c r="AJ48" t="s">
        <v>195</v>
      </c>
      <c r="AK48" t="s">
        <v>198</v>
      </c>
      <c r="AM48" t="s">
        <v>199</v>
      </c>
      <c r="AR48" t="s">
        <v>195</v>
      </c>
      <c r="AS48" t="s">
        <v>200</v>
      </c>
      <c r="AU48" t="s">
        <v>198</v>
      </c>
      <c r="AZ48" t="s">
        <v>201</v>
      </c>
      <c r="BA48" t="s">
        <v>236</v>
      </c>
      <c r="BB48" t="s">
        <v>237</v>
      </c>
      <c r="BC48" t="s">
        <v>204</v>
      </c>
      <c r="BD48" t="s">
        <v>227</v>
      </c>
      <c r="BF48" t="s">
        <v>257</v>
      </c>
      <c r="BG48" t="s">
        <v>198</v>
      </c>
      <c r="BH48" t="s">
        <v>403</v>
      </c>
      <c r="BI48" t="s">
        <v>411</v>
      </c>
      <c r="BK48" t="s">
        <v>207</v>
      </c>
      <c r="BL48" t="s">
        <v>208</v>
      </c>
      <c r="BM48" t="s">
        <v>195</v>
      </c>
      <c r="BR48" t="s">
        <v>209</v>
      </c>
      <c r="BS48" t="s">
        <v>210</v>
      </c>
      <c r="BT48" t="s">
        <v>211</v>
      </c>
      <c r="BU48" t="s">
        <v>198</v>
      </c>
      <c r="BW48" t="s">
        <v>212</v>
      </c>
      <c r="CB48" t="s">
        <v>195</v>
      </c>
      <c r="CC48" t="s">
        <v>201</v>
      </c>
      <c r="CG48" t="s">
        <v>213</v>
      </c>
      <c r="CI48" t="s">
        <v>201</v>
      </c>
      <c r="CJ48" t="s">
        <v>201</v>
      </c>
      <c r="CK48" t="s">
        <v>201</v>
      </c>
      <c r="CQ48" t="s">
        <v>201</v>
      </c>
      <c r="CT48" t="s">
        <v>214</v>
      </c>
      <c r="CW48" t="s">
        <v>201</v>
      </c>
      <c r="CX48" t="s">
        <v>201</v>
      </c>
      <c r="CY48" t="s">
        <v>215</v>
      </c>
      <c r="CZ48" t="s">
        <v>201</v>
      </c>
      <c r="DB48" t="s">
        <v>252</v>
      </c>
    </row>
    <row r="49" spans="1:106" x14ac:dyDescent="0.25">
      <c r="A49" t="str">
        <f>"160627604538"</f>
        <v>160627604538</v>
      </c>
      <c r="B49" t="s">
        <v>437</v>
      </c>
      <c r="C49" t="s">
        <v>438</v>
      </c>
      <c r="D49" t="s">
        <v>439</v>
      </c>
      <c r="E49" s="1">
        <v>42548</v>
      </c>
      <c r="G49" t="s">
        <v>234</v>
      </c>
      <c r="H49" t="s">
        <v>189</v>
      </c>
      <c r="I49" t="s">
        <v>235</v>
      </c>
      <c r="W49" t="str">
        <f>"2022-02-03T00:00:00"</f>
        <v>2022-02-03T00:00:00</v>
      </c>
      <c r="X49" t="str">
        <f>"1"</f>
        <v>1</v>
      </c>
      <c r="Y49" t="s">
        <v>191</v>
      </c>
      <c r="AA49" t="s">
        <v>222</v>
      </c>
      <c r="AB49" t="s">
        <v>322</v>
      </c>
      <c r="AC49" t="s">
        <v>194</v>
      </c>
      <c r="AD49" t="s">
        <v>195</v>
      </c>
      <c r="AE49" t="s">
        <v>201</v>
      </c>
      <c r="AG49" t="s">
        <v>196</v>
      </c>
      <c r="AH49">
        <v>2</v>
      </c>
      <c r="AI49" t="s">
        <v>197</v>
      </c>
      <c r="AK49" t="s">
        <v>198</v>
      </c>
      <c r="AM49" t="s">
        <v>199</v>
      </c>
      <c r="AR49" t="s">
        <v>195</v>
      </c>
      <c r="AS49" t="s">
        <v>200</v>
      </c>
      <c r="AU49" t="s">
        <v>198</v>
      </c>
      <c r="AZ49" t="s">
        <v>201</v>
      </c>
      <c r="BA49" t="s">
        <v>202</v>
      </c>
      <c r="BB49" t="s">
        <v>203</v>
      </c>
      <c r="BC49" t="s">
        <v>204</v>
      </c>
      <c r="BF49" t="s">
        <v>287</v>
      </c>
      <c r="BG49" t="s">
        <v>198</v>
      </c>
      <c r="BK49" t="s">
        <v>208</v>
      </c>
      <c r="BS49" t="s">
        <v>288</v>
      </c>
      <c r="BU49" t="s">
        <v>198</v>
      </c>
      <c r="BW49" t="s">
        <v>212</v>
      </c>
      <c r="CB49" t="s">
        <v>195</v>
      </c>
      <c r="CC49" t="s">
        <v>201</v>
      </c>
      <c r="CG49" t="s">
        <v>213</v>
      </c>
      <c r="CI49" t="s">
        <v>201</v>
      </c>
      <c r="CJ49" t="s">
        <v>201</v>
      </c>
      <c r="CK49" t="s">
        <v>201</v>
      </c>
      <c r="CQ49" t="s">
        <v>201</v>
      </c>
      <c r="CT49" t="s">
        <v>214</v>
      </c>
      <c r="CW49" t="s">
        <v>201</v>
      </c>
      <c r="CX49" t="s">
        <v>201</v>
      </c>
      <c r="CY49" t="s">
        <v>215</v>
      </c>
      <c r="CZ49" t="s">
        <v>201</v>
      </c>
      <c r="DB49" t="s">
        <v>252</v>
      </c>
    </row>
    <row r="50" spans="1:106" x14ac:dyDescent="0.25">
      <c r="A50" t="str">
        <f>"140621504951"</f>
        <v>140621504951</v>
      </c>
      <c r="B50" t="s">
        <v>440</v>
      </c>
      <c r="C50" t="s">
        <v>441</v>
      </c>
      <c r="D50" t="s">
        <v>276</v>
      </c>
      <c r="E50" s="1">
        <v>41811</v>
      </c>
      <c r="G50" t="s">
        <v>188</v>
      </c>
      <c r="H50" t="s">
        <v>189</v>
      </c>
      <c r="I50" t="s">
        <v>292</v>
      </c>
      <c r="W50" t="str">
        <f>"2020-08-28T00:00:00"</f>
        <v>2020-08-28T00:00:00</v>
      </c>
      <c r="X50" t="str">
        <f>"6"</f>
        <v>6</v>
      </c>
      <c r="Y50" t="s">
        <v>221</v>
      </c>
      <c r="AA50" t="s">
        <v>222</v>
      </c>
      <c r="AB50" t="s">
        <v>286</v>
      </c>
      <c r="AC50" t="s">
        <v>194</v>
      </c>
      <c r="AD50" t="s">
        <v>195</v>
      </c>
      <c r="AE50" t="s">
        <v>195</v>
      </c>
      <c r="AG50" t="s">
        <v>196</v>
      </c>
      <c r="AH50">
        <v>2</v>
      </c>
      <c r="AI50" t="s">
        <v>197</v>
      </c>
      <c r="AJ50" t="s">
        <v>195</v>
      </c>
      <c r="AK50" t="s">
        <v>198</v>
      </c>
      <c r="AM50" t="s">
        <v>199</v>
      </c>
      <c r="AR50" t="s">
        <v>195</v>
      </c>
      <c r="AS50" t="s">
        <v>200</v>
      </c>
      <c r="AU50" t="s">
        <v>198</v>
      </c>
      <c r="AZ50" t="s">
        <v>201</v>
      </c>
      <c r="BA50" t="s">
        <v>202</v>
      </c>
      <c r="BB50" t="s">
        <v>203</v>
      </c>
      <c r="BC50" t="s">
        <v>204</v>
      </c>
      <c r="BF50" t="s">
        <v>287</v>
      </c>
      <c r="BG50" t="s">
        <v>198</v>
      </c>
      <c r="BK50" t="s">
        <v>207</v>
      </c>
      <c r="BL50" t="s">
        <v>208</v>
      </c>
      <c r="BM50" t="s">
        <v>195</v>
      </c>
      <c r="BP50" t="s">
        <v>214</v>
      </c>
      <c r="BQ50" t="s">
        <v>214</v>
      </c>
      <c r="BR50" t="s">
        <v>209</v>
      </c>
      <c r="BS50" t="s">
        <v>210</v>
      </c>
      <c r="BT50" t="s">
        <v>211</v>
      </c>
      <c r="BU50" t="s">
        <v>198</v>
      </c>
      <c r="BW50" t="s">
        <v>212</v>
      </c>
      <c r="CB50" t="s">
        <v>195</v>
      </c>
      <c r="CC50" t="s">
        <v>201</v>
      </c>
      <c r="CG50" t="s">
        <v>213</v>
      </c>
      <c r="CI50" t="s">
        <v>201</v>
      </c>
      <c r="CJ50" t="s">
        <v>201</v>
      </c>
      <c r="CK50" t="s">
        <v>201</v>
      </c>
      <c r="CQ50" t="s">
        <v>201</v>
      </c>
      <c r="CT50" t="s">
        <v>214</v>
      </c>
      <c r="CW50" t="s">
        <v>201</v>
      </c>
      <c r="CX50" t="s">
        <v>201</v>
      </c>
      <c r="CY50" t="s">
        <v>215</v>
      </c>
      <c r="CZ50" t="s">
        <v>201</v>
      </c>
      <c r="DB50" t="s">
        <v>252</v>
      </c>
    </row>
    <row r="51" spans="1:106" x14ac:dyDescent="0.25">
      <c r="A51" t="str">
        <f>"160506500729"</f>
        <v>160506500729</v>
      </c>
      <c r="B51" t="s">
        <v>440</v>
      </c>
      <c r="C51" t="s">
        <v>367</v>
      </c>
      <c r="D51" t="s">
        <v>276</v>
      </c>
      <c r="E51" s="1">
        <v>42496</v>
      </c>
      <c r="G51" t="s">
        <v>188</v>
      </c>
      <c r="H51" t="s">
        <v>189</v>
      </c>
      <c r="I51" t="s">
        <v>292</v>
      </c>
      <c r="W51" t="str">
        <f>"2021-09-01T00:00:00"</f>
        <v>2021-09-01T00:00:00</v>
      </c>
      <c r="X51" t="str">
        <f>"16"</f>
        <v>16</v>
      </c>
      <c r="Y51" t="s">
        <v>221</v>
      </c>
      <c r="AA51" t="s">
        <v>300</v>
      </c>
      <c r="AB51" t="s">
        <v>322</v>
      </c>
      <c r="AC51" t="s">
        <v>194</v>
      </c>
      <c r="AD51" t="s">
        <v>195</v>
      </c>
      <c r="AE51" t="s">
        <v>201</v>
      </c>
      <c r="AG51" t="s">
        <v>196</v>
      </c>
      <c r="AH51">
        <v>2</v>
      </c>
      <c r="AI51" t="s">
        <v>197</v>
      </c>
      <c r="AK51" t="s">
        <v>198</v>
      </c>
      <c r="AM51" t="s">
        <v>199</v>
      </c>
      <c r="AR51" t="s">
        <v>195</v>
      </c>
      <c r="AS51" t="s">
        <v>200</v>
      </c>
      <c r="AU51" t="s">
        <v>198</v>
      </c>
      <c r="AZ51" t="s">
        <v>201</v>
      </c>
      <c r="BA51" t="s">
        <v>202</v>
      </c>
      <c r="BB51" t="s">
        <v>203</v>
      </c>
      <c r="BC51" t="s">
        <v>306</v>
      </c>
      <c r="BF51" t="s">
        <v>287</v>
      </c>
      <c r="BG51" t="s">
        <v>198</v>
      </c>
      <c r="BK51" t="s">
        <v>208</v>
      </c>
      <c r="BP51" t="s">
        <v>214</v>
      </c>
      <c r="BQ51" t="s">
        <v>214</v>
      </c>
      <c r="BS51" t="s">
        <v>288</v>
      </c>
      <c r="BU51" t="s">
        <v>198</v>
      </c>
      <c r="BW51" t="s">
        <v>212</v>
      </c>
      <c r="CB51" t="s">
        <v>195</v>
      </c>
      <c r="CC51" t="s">
        <v>201</v>
      </c>
      <c r="CG51" t="s">
        <v>213</v>
      </c>
      <c r="CI51" t="s">
        <v>201</v>
      </c>
      <c r="CJ51" t="s">
        <v>201</v>
      </c>
      <c r="CK51" t="s">
        <v>201</v>
      </c>
      <c r="CQ51" t="s">
        <v>201</v>
      </c>
      <c r="CT51" t="s">
        <v>214</v>
      </c>
      <c r="CW51" t="s">
        <v>201</v>
      </c>
      <c r="CX51" t="s">
        <v>201</v>
      </c>
      <c r="CY51" t="s">
        <v>215</v>
      </c>
      <c r="CZ51" t="s">
        <v>201</v>
      </c>
      <c r="DB51" t="s">
        <v>252</v>
      </c>
    </row>
    <row r="52" spans="1:106" x14ac:dyDescent="0.25">
      <c r="A52" t="str">
        <f>"100111654726"</f>
        <v>100111654726</v>
      </c>
      <c r="B52" t="s">
        <v>442</v>
      </c>
      <c r="C52" t="s">
        <v>420</v>
      </c>
      <c r="D52" t="s">
        <v>421</v>
      </c>
      <c r="E52" s="1">
        <v>40189</v>
      </c>
      <c r="G52" t="s">
        <v>234</v>
      </c>
      <c r="H52" t="s">
        <v>189</v>
      </c>
      <c r="I52" t="s">
        <v>235</v>
      </c>
      <c r="W52" t="str">
        <f>"2016-08-31T00:00:00"</f>
        <v>2016-08-31T00:00:00</v>
      </c>
      <c r="X52" t="str">
        <f>"44"</f>
        <v>44</v>
      </c>
      <c r="Y52" t="s">
        <v>221</v>
      </c>
      <c r="AA52" t="s">
        <v>293</v>
      </c>
      <c r="AB52" t="s">
        <v>336</v>
      </c>
      <c r="AC52" t="s">
        <v>194</v>
      </c>
      <c r="AD52" t="s">
        <v>195</v>
      </c>
      <c r="AE52" t="s">
        <v>201</v>
      </c>
      <c r="AG52" t="s">
        <v>196</v>
      </c>
      <c r="AH52">
        <v>2</v>
      </c>
      <c r="AI52" t="s">
        <v>197</v>
      </c>
      <c r="AJ52" t="s">
        <v>195</v>
      </c>
      <c r="AK52" t="s">
        <v>198</v>
      </c>
      <c r="AM52" t="s">
        <v>199</v>
      </c>
      <c r="AR52" t="s">
        <v>201</v>
      </c>
      <c r="AU52" t="s">
        <v>198</v>
      </c>
      <c r="AZ52" t="s">
        <v>201</v>
      </c>
      <c r="BA52" t="s">
        <v>202</v>
      </c>
      <c r="BB52" t="s">
        <v>203</v>
      </c>
      <c r="BC52" t="s">
        <v>204</v>
      </c>
      <c r="BD52" t="s">
        <v>227</v>
      </c>
      <c r="BE52" t="s">
        <v>443</v>
      </c>
      <c r="BF52" t="s">
        <v>205</v>
      </c>
      <c r="BG52" t="s">
        <v>198</v>
      </c>
      <c r="BH52" t="s">
        <v>329</v>
      </c>
      <c r="BI52" t="s">
        <v>444</v>
      </c>
      <c r="BK52" t="s">
        <v>207</v>
      </c>
      <c r="BL52" t="s">
        <v>208</v>
      </c>
      <c r="BM52" t="s">
        <v>195</v>
      </c>
      <c r="BP52" t="s">
        <v>227</v>
      </c>
      <c r="BQ52" t="s">
        <v>227</v>
      </c>
      <c r="BS52" t="s">
        <v>260</v>
      </c>
      <c r="BT52" t="s">
        <v>211</v>
      </c>
      <c r="BU52" t="s">
        <v>198</v>
      </c>
      <c r="BW52" t="s">
        <v>212</v>
      </c>
      <c r="CB52" t="s">
        <v>195</v>
      </c>
      <c r="CC52" t="s">
        <v>201</v>
      </c>
      <c r="CG52" t="s">
        <v>213</v>
      </c>
      <c r="CI52" t="s">
        <v>201</v>
      </c>
      <c r="CJ52" t="s">
        <v>201</v>
      </c>
      <c r="CK52" t="s">
        <v>201</v>
      </c>
      <c r="CQ52" t="s">
        <v>201</v>
      </c>
      <c r="CT52" t="s">
        <v>214</v>
      </c>
      <c r="CW52" t="s">
        <v>201</v>
      </c>
      <c r="CX52" t="s">
        <v>201</v>
      </c>
      <c r="CY52" t="s">
        <v>215</v>
      </c>
      <c r="CZ52" t="s">
        <v>201</v>
      </c>
      <c r="DB52" t="s">
        <v>230</v>
      </c>
    </row>
    <row r="53" spans="1:106" x14ac:dyDescent="0.25">
      <c r="A53" t="str">
        <f>"151112502774"</f>
        <v>151112502774</v>
      </c>
      <c r="B53" t="s">
        <v>283</v>
      </c>
      <c r="C53" t="s">
        <v>445</v>
      </c>
      <c r="D53" t="s">
        <v>285</v>
      </c>
      <c r="E53" s="1">
        <v>42320</v>
      </c>
      <c r="G53" t="s">
        <v>188</v>
      </c>
      <c r="H53" t="s">
        <v>189</v>
      </c>
      <c r="I53" t="s">
        <v>190</v>
      </c>
      <c r="W53" t="str">
        <f>"2021-10-05T00:00:00"</f>
        <v>2021-10-05T00:00:00</v>
      </c>
      <c r="X53" t="str">
        <f>"16"</f>
        <v>16</v>
      </c>
      <c r="Y53" t="s">
        <v>221</v>
      </c>
      <c r="AA53" t="s">
        <v>293</v>
      </c>
      <c r="AB53" t="s">
        <v>322</v>
      </c>
      <c r="AC53" t="s">
        <v>194</v>
      </c>
      <c r="AD53" t="s">
        <v>201</v>
      </c>
      <c r="AE53" t="s">
        <v>201</v>
      </c>
      <c r="AG53" t="s">
        <v>196</v>
      </c>
      <c r="AH53">
        <v>2</v>
      </c>
      <c r="AI53" t="s">
        <v>197</v>
      </c>
      <c r="AK53" t="s">
        <v>198</v>
      </c>
      <c r="AM53" t="s">
        <v>199</v>
      </c>
      <c r="AR53" t="s">
        <v>195</v>
      </c>
      <c r="AS53" t="s">
        <v>200</v>
      </c>
      <c r="AU53" t="s">
        <v>198</v>
      </c>
      <c r="AZ53" t="s">
        <v>201</v>
      </c>
      <c r="BA53" t="s">
        <v>202</v>
      </c>
      <c r="BB53" t="s">
        <v>203</v>
      </c>
      <c r="BC53" t="s">
        <v>306</v>
      </c>
      <c r="BF53" t="s">
        <v>287</v>
      </c>
      <c r="BG53" t="s">
        <v>198</v>
      </c>
      <c r="BK53" t="s">
        <v>208</v>
      </c>
      <c r="BS53" t="s">
        <v>288</v>
      </c>
      <c r="BU53" t="s">
        <v>198</v>
      </c>
      <c r="BW53" t="s">
        <v>212</v>
      </c>
      <c r="CB53" t="s">
        <v>195</v>
      </c>
      <c r="CC53" t="s">
        <v>201</v>
      </c>
      <c r="CG53" t="s">
        <v>213</v>
      </c>
      <c r="CI53" t="s">
        <v>201</v>
      </c>
      <c r="CJ53" t="s">
        <v>201</v>
      </c>
      <c r="CK53" t="s">
        <v>201</v>
      </c>
      <c r="CQ53" t="s">
        <v>201</v>
      </c>
      <c r="CT53" t="s">
        <v>214</v>
      </c>
      <c r="CW53" t="s">
        <v>201</v>
      </c>
      <c r="CX53" t="s">
        <v>201</v>
      </c>
      <c r="CY53" t="s">
        <v>215</v>
      </c>
      <c r="CZ53" t="s">
        <v>201</v>
      </c>
      <c r="DB53" t="s">
        <v>252</v>
      </c>
    </row>
    <row r="54" spans="1:106" x14ac:dyDescent="0.25">
      <c r="A54" t="str">
        <f>"090809551834"</f>
        <v>090809551834</v>
      </c>
      <c r="B54" t="s">
        <v>446</v>
      </c>
      <c r="C54" t="s">
        <v>447</v>
      </c>
      <c r="D54" t="s">
        <v>448</v>
      </c>
      <c r="E54" s="1">
        <v>40034</v>
      </c>
      <c r="G54" t="s">
        <v>188</v>
      </c>
      <c r="H54" t="s">
        <v>189</v>
      </c>
      <c r="I54" t="s">
        <v>235</v>
      </c>
      <c r="W54" t="str">
        <f>"2019-08-29T00:00:00"</f>
        <v>2019-08-29T00:00:00</v>
      </c>
      <c r="X54" t="str">
        <f>"12"</f>
        <v>12</v>
      </c>
      <c r="Y54" t="s">
        <v>221</v>
      </c>
      <c r="AA54" t="s">
        <v>192</v>
      </c>
      <c r="AB54" t="s">
        <v>271</v>
      </c>
      <c r="AC54" t="s">
        <v>194</v>
      </c>
      <c r="AD54" t="s">
        <v>195</v>
      </c>
      <c r="AE54" t="s">
        <v>201</v>
      </c>
      <c r="AG54" t="s">
        <v>196</v>
      </c>
      <c r="AH54">
        <v>2</v>
      </c>
      <c r="AI54" t="s">
        <v>197</v>
      </c>
      <c r="AJ54" t="s">
        <v>195</v>
      </c>
      <c r="AK54" t="s">
        <v>198</v>
      </c>
      <c r="AM54" t="s">
        <v>282</v>
      </c>
      <c r="AR54" t="s">
        <v>195</v>
      </c>
      <c r="AS54" t="s">
        <v>200</v>
      </c>
      <c r="AU54" t="s">
        <v>198</v>
      </c>
      <c r="AZ54" t="s">
        <v>201</v>
      </c>
      <c r="BA54" t="s">
        <v>236</v>
      </c>
      <c r="BB54" t="s">
        <v>237</v>
      </c>
      <c r="BC54" t="s">
        <v>204</v>
      </c>
      <c r="BF54" t="s">
        <v>257</v>
      </c>
      <c r="BG54" t="s">
        <v>198</v>
      </c>
      <c r="BH54" t="s">
        <v>329</v>
      </c>
      <c r="BI54" t="s">
        <v>267</v>
      </c>
      <c r="BK54" t="s">
        <v>207</v>
      </c>
      <c r="BL54" t="s">
        <v>208</v>
      </c>
      <c r="BM54" t="s">
        <v>195</v>
      </c>
      <c r="BS54" t="s">
        <v>273</v>
      </c>
      <c r="BT54" t="s">
        <v>211</v>
      </c>
      <c r="BU54" t="s">
        <v>198</v>
      </c>
      <c r="BW54" t="s">
        <v>212</v>
      </c>
      <c r="CB54" t="s">
        <v>195</v>
      </c>
      <c r="CC54" t="s">
        <v>201</v>
      </c>
      <c r="CG54" t="s">
        <v>213</v>
      </c>
      <c r="CI54" t="s">
        <v>201</v>
      </c>
      <c r="CJ54" t="s">
        <v>201</v>
      </c>
      <c r="CK54" t="s">
        <v>201</v>
      </c>
      <c r="CQ54" t="s">
        <v>201</v>
      </c>
      <c r="CT54" t="s">
        <v>214</v>
      </c>
      <c r="CW54" t="s">
        <v>201</v>
      </c>
      <c r="CX54" t="s">
        <v>201</v>
      </c>
      <c r="CY54" t="s">
        <v>215</v>
      </c>
      <c r="CZ54" t="s">
        <v>201</v>
      </c>
      <c r="DB54" t="s">
        <v>252</v>
      </c>
    </row>
    <row r="55" spans="1:106" x14ac:dyDescent="0.25">
      <c r="A55" t="str">
        <f>"160818504897"</f>
        <v>160818504897</v>
      </c>
      <c r="B55" t="s">
        <v>449</v>
      </c>
      <c r="C55" t="s">
        <v>450</v>
      </c>
      <c r="D55" t="s">
        <v>451</v>
      </c>
      <c r="E55" s="1">
        <v>42600</v>
      </c>
      <c r="G55" t="s">
        <v>188</v>
      </c>
      <c r="H55" t="s">
        <v>189</v>
      </c>
      <c r="I55" t="s">
        <v>190</v>
      </c>
      <c r="W55" t="str">
        <f>"2021-09-01T00:00:00"</f>
        <v>2021-09-01T00:00:00</v>
      </c>
      <c r="X55" t="str">
        <f>"16"</f>
        <v>16</v>
      </c>
      <c r="Y55" t="s">
        <v>433</v>
      </c>
      <c r="AA55" t="s">
        <v>192</v>
      </c>
      <c r="AB55" t="s">
        <v>322</v>
      </c>
      <c r="AC55" t="s">
        <v>194</v>
      </c>
      <c r="AD55" t="s">
        <v>195</v>
      </c>
      <c r="AE55" t="s">
        <v>201</v>
      </c>
      <c r="AG55" t="s">
        <v>196</v>
      </c>
      <c r="AH55">
        <v>2</v>
      </c>
      <c r="AI55" t="s">
        <v>197</v>
      </c>
      <c r="AK55" t="s">
        <v>198</v>
      </c>
      <c r="AM55" t="s">
        <v>199</v>
      </c>
      <c r="AR55" t="s">
        <v>195</v>
      </c>
      <c r="AS55" t="s">
        <v>200</v>
      </c>
      <c r="AU55" t="s">
        <v>198</v>
      </c>
      <c r="AZ55" t="s">
        <v>201</v>
      </c>
      <c r="BA55" t="s">
        <v>202</v>
      </c>
      <c r="BB55" t="s">
        <v>203</v>
      </c>
      <c r="BC55" t="s">
        <v>306</v>
      </c>
      <c r="BF55" t="s">
        <v>287</v>
      </c>
      <c r="BG55" t="s">
        <v>198</v>
      </c>
      <c r="BK55" t="s">
        <v>208</v>
      </c>
      <c r="BS55" t="s">
        <v>288</v>
      </c>
      <c r="BU55" t="s">
        <v>198</v>
      </c>
      <c r="BW55" t="s">
        <v>212</v>
      </c>
      <c r="CB55" t="s">
        <v>195</v>
      </c>
      <c r="CC55" t="s">
        <v>201</v>
      </c>
      <c r="CG55" t="s">
        <v>213</v>
      </c>
      <c r="CI55" t="s">
        <v>201</v>
      </c>
      <c r="CJ55" t="s">
        <v>201</v>
      </c>
      <c r="CK55" t="s">
        <v>201</v>
      </c>
      <c r="CQ55" t="s">
        <v>201</v>
      </c>
      <c r="CT55" t="s">
        <v>214</v>
      </c>
      <c r="CW55" t="s">
        <v>201</v>
      </c>
      <c r="CX55" t="s">
        <v>201</v>
      </c>
      <c r="CY55" t="s">
        <v>215</v>
      </c>
      <c r="CZ55" t="s">
        <v>201</v>
      </c>
      <c r="DB55" t="s">
        <v>230</v>
      </c>
    </row>
    <row r="56" spans="1:106" x14ac:dyDescent="0.25">
      <c r="A56" t="str">
        <f>"141104501116"</f>
        <v>141104501116</v>
      </c>
      <c r="B56" t="s">
        <v>449</v>
      </c>
      <c r="C56" t="s">
        <v>452</v>
      </c>
      <c r="D56" t="s">
        <v>451</v>
      </c>
      <c r="E56" s="1">
        <v>41947</v>
      </c>
      <c r="G56" t="s">
        <v>188</v>
      </c>
      <c r="H56" t="s">
        <v>189</v>
      </c>
      <c r="I56" t="s">
        <v>190</v>
      </c>
      <c r="W56" t="str">
        <f>"2021-08-12T00:00:00"</f>
        <v>2021-08-12T00:00:00</v>
      </c>
      <c r="X56" t="str">
        <f>"15"</f>
        <v>15</v>
      </c>
      <c r="Y56" t="s">
        <v>221</v>
      </c>
      <c r="AA56" t="s">
        <v>222</v>
      </c>
      <c r="AB56" t="s">
        <v>305</v>
      </c>
      <c r="AC56" t="s">
        <v>194</v>
      </c>
      <c r="AD56" t="s">
        <v>195</v>
      </c>
      <c r="AE56" t="s">
        <v>201</v>
      </c>
      <c r="AG56" t="s">
        <v>196</v>
      </c>
      <c r="AH56">
        <v>1</v>
      </c>
      <c r="AI56" t="s">
        <v>197</v>
      </c>
      <c r="AJ56" t="s">
        <v>195</v>
      </c>
      <c r="AK56" t="s">
        <v>198</v>
      </c>
      <c r="AM56" t="s">
        <v>199</v>
      </c>
      <c r="AR56" t="s">
        <v>195</v>
      </c>
      <c r="AS56" t="s">
        <v>200</v>
      </c>
      <c r="AU56" t="s">
        <v>198</v>
      </c>
      <c r="AZ56" t="s">
        <v>201</v>
      </c>
      <c r="BA56" t="s">
        <v>202</v>
      </c>
      <c r="BB56" t="s">
        <v>203</v>
      </c>
      <c r="BC56" t="s">
        <v>204</v>
      </c>
      <c r="BD56" t="s">
        <v>227</v>
      </c>
      <c r="BF56" t="s">
        <v>287</v>
      </c>
      <c r="BG56" t="s">
        <v>198</v>
      </c>
      <c r="BK56" t="s">
        <v>207</v>
      </c>
      <c r="BL56" t="s">
        <v>208</v>
      </c>
      <c r="BM56" t="s">
        <v>195</v>
      </c>
      <c r="BR56" s="3">
        <v>45566</v>
      </c>
      <c r="BS56" t="s">
        <v>210</v>
      </c>
      <c r="BT56" t="s">
        <v>211</v>
      </c>
      <c r="BU56" t="s">
        <v>198</v>
      </c>
      <c r="BW56" t="s">
        <v>212</v>
      </c>
      <c r="CB56" t="s">
        <v>195</v>
      </c>
      <c r="CC56" t="s">
        <v>201</v>
      </c>
      <c r="CG56" t="s">
        <v>213</v>
      </c>
      <c r="CI56" t="s">
        <v>201</v>
      </c>
      <c r="CJ56" t="s">
        <v>201</v>
      </c>
      <c r="CK56" t="s">
        <v>201</v>
      </c>
      <c r="CQ56" t="s">
        <v>201</v>
      </c>
      <c r="CT56" t="s">
        <v>214</v>
      </c>
      <c r="CW56" t="s">
        <v>201</v>
      </c>
      <c r="CX56" t="s">
        <v>201</v>
      </c>
      <c r="CY56" t="s">
        <v>215</v>
      </c>
      <c r="CZ56" t="s">
        <v>201</v>
      </c>
      <c r="DB56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Контингент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Анара</dc:creator>
  <cp:lastModifiedBy>Анара</cp:lastModifiedBy>
  <dcterms:created xsi:type="dcterms:W3CDTF">2022-02-24T10:43:35Z</dcterms:created>
  <dcterms:modified xsi:type="dcterms:W3CDTF">2022-02-24T10:43:35Z</dcterms:modified>
</cp:coreProperties>
</file>